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o lieu &amp; TToan" sheetId="1" r:id="rId1"/>
    <sheet name="tinh toan" sheetId="2" r:id="rId2"/>
    <sheet name="ttoan 2 bo diem anh huon Mun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<sst xmlns="http://schemas.openxmlformats.org/spreadsheetml/2006/main" count="91" uniqueCount="41">
  <si>
    <t>mun%</t>
  </si>
  <si>
    <t>Ws%</t>
  </si>
  <si>
    <t>Hs(cm)</t>
  </si>
  <si>
    <t>DC</t>
  </si>
  <si>
    <t>TC</t>
  </si>
  <si>
    <t>Hvn(m)TQ</t>
  </si>
  <si>
    <t>pH(KCL)</t>
  </si>
  <si>
    <t>H = -7.22348 + 4.22831*pH-0.441036*pH^2</t>
  </si>
  <si>
    <t>H = 1.30691 + 0.240873*Mun%-0.00711223*Mun%^2</t>
  </si>
  <si>
    <t>U</t>
  </si>
  <si>
    <t>t</t>
  </si>
  <si>
    <t>Mun</t>
  </si>
  <si>
    <t>pH</t>
  </si>
  <si>
    <t>U+t</t>
  </si>
  <si>
    <t>U-t</t>
  </si>
  <si>
    <t>U+4t</t>
  </si>
  <si>
    <t>U-4t</t>
  </si>
  <si>
    <t>Hmax</t>
  </si>
  <si>
    <t>X1</t>
  </si>
  <si>
    <t>X1^2</t>
  </si>
  <si>
    <t>X2</t>
  </si>
  <si>
    <t>X2^2</t>
  </si>
  <si>
    <t>H = -4.32349 + 0.190758*M - 0.00549331*M2 + 2.48498*pH - 0.251297*pH2</t>
  </si>
  <si>
    <t>Bac 2</t>
  </si>
  <si>
    <t>Da bien</t>
  </si>
  <si>
    <t>LnX1</t>
  </si>
  <si>
    <t>LnpH</t>
  </si>
  <si>
    <t>LnX1LnpH</t>
  </si>
  <si>
    <t>Hlt(SPSS)</t>
  </si>
  <si>
    <t>H, cm</t>
  </si>
  <si>
    <t>Mùn,%</t>
  </si>
  <si>
    <t>TT</t>
  </si>
  <si>
    <t>Quan hệ H với hàm lượng mùn (%) và pH (KCL)</t>
  </si>
  <si>
    <t>H(m)</t>
  </si>
  <si>
    <t>Hlt (Mùn)</t>
  </si>
  <si>
    <t>Hlt (pH)</t>
  </si>
  <si>
    <t>H= 1.30691 + 0.240873*B6-0.00711223*B6^2</t>
  </si>
  <si>
    <t>H= -7.22348 + 4.22831*C6-0.441036*C6^2</t>
  </si>
  <si>
    <t>H - Mùn</t>
  </si>
  <si>
    <t>H</t>
  </si>
  <si>
    <t>Mùn (%)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</si>
</sst>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"/>
  </numFmts>
  <fonts count="19">
    <font>
      <sz val="10"/>
      <name val="Arial"/>
      <family val="0"/>
    </font>
    <font>
      <sz val="12"/>
      <name val="VNI-Times"/>
      <family val="0"/>
    </font>
    <font>
      <sz val="13"/>
      <name val="VNI-Times"/>
      <family val="0"/>
    </font>
    <font>
      <b/>
      <sz val="13"/>
      <name val="VNI-Times"/>
      <family val="0"/>
    </font>
    <font>
      <sz val="8"/>
      <name val="Arial"/>
      <family val="0"/>
    </font>
    <font>
      <b/>
      <sz val="13"/>
      <color indexed="12"/>
      <name val="VNI-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VNI-Times"/>
      <family val="0"/>
    </font>
    <font>
      <b/>
      <sz val="12"/>
      <color indexed="10"/>
      <name val="VNI-Times"/>
      <family val="0"/>
    </font>
    <font>
      <b/>
      <sz val="12"/>
      <color indexed="12"/>
      <name val="VNI-Times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12"/>
      <name val="Times New Roman"/>
      <family val="1"/>
    </font>
    <font>
      <b/>
      <sz val="13"/>
      <color indexed="12"/>
      <name val="Times New Roman"/>
      <family val="1"/>
    </font>
    <font>
      <b/>
      <sz val="13"/>
      <color indexed="10"/>
      <name val="Times New Roman"/>
      <family val="1"/>
    </font>
    <font>
      <sz val="14"/>
      <name val="Arial"/>
      <family val="2"/>
    </font>
    <font>
      <sz val="12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67" fontId="5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7" fontId="2" fillId="2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167" fontId="1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8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7" fontId="1" fillId="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2" fontId="11" fillId="0" borderId="5" xfId="0" applyNumberFormat="1" applyFont="1" applyBorder="1" applyAlignment="1">
      <alignment horizontal="center"/>
    </xf>
    <xf numFmtId="2" fontId="11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2" fontId="11" fillId="0" borderId="7" xfId="0" applyNumberFormat="1" applyFont="1" applyBorder="1" applyAlignment="1">
      <alignment horizontal="center"/>
    </xf>
    <xf numFmtId="167" fontId="11" fillId="0" borderId="5" xfId="0" applyNumberFormat="1" applyFont="1" applyBorder="1" applyAlignment="1">
      <alignment horizontal="center"/>
    </xf>
    <xf numFmtId="167" fontId="11" fillId="0" borderId="6" xfId="0" applyNumberFormat="1" applyFont="1" applyBorder="1" applyAlignment="1">
      <alignment horizontal="center"/>
    </xf>
    <xf numFmtId="167" fontId="11" fillId="0" borderId="7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7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2" fontId="13" fillId="0" borderId="0" xfId="0" applyNumberFormat="1" applyFont="1" applyAlignment="1">
      <alignment horizontal="center"/>
    </xf>
    <xf numFmtId="167" fontId="12" fillId="2" borderId="0" xfId="0" applyNumberFormat="1" applyFont="1" applyFill="1" applyAlignment="1">
      <alignment horizontal="center"/>
    </xf>
    <xf numFmtId="167" fontId="15" fillId="0" borderId="0" xfId="0" applyNumberFormat="1" applyFont="1" applyAlignment="1">
      <alignment horizontal="left"/>
    </xf>
    <xf numFmtId="167" fontId="13" fillId="0" borderId="0" xfId="0" applyNumberFormat="1" applyFont="1" applyAlignment="1">
      <alignment horizontal="center"/>
    </xf>
    <xf numFmtId="167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/>
    </xf>
    <xf numFmtId="0" fontId="12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167" fontId="14" fillId="0" borderId="1" xfId="0" applyNumberFormat="1" applyFont="1" applyBorder="1" applyAlignment="1">
      <alignment horizontal="center"/>
    </xf>
    <xf numFmtId="167" fontId="12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'So lieu &amp; TToan'!$F$161</c:f>
              <c:strCache>
                <c:ptCount val="1"/>
                <c:pt idx="0">
                  <c:v>H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'So lieu &amp; TToan'!$E$162:$E$196</c:f>
              <c:numCache/>
            </c:numRef>
          </c:cat>
          <c:val>
            <c:numRef>
              <c:f>'So lieu &amp; TToan'!$F$162:$F$196</c:f>
              <c:numCache/>
            </c:numRef>
          </c:val>
          <c:smooth val="1"/>
        </c:ser>
        <c:marker val="1"/>
        <c:axId val="52516962"/>
        <c:axId val="2890611"/>
      </c:lineChart>
      <c:catAx>
        <c:axId val="525169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890611"/>
        <c:crosses val="autoZero"/>
        <c:auto val="1"/>
        <c:lblOffset val="100"/>
        <c:noMultiLvlLbl val="0"/>
      </c:catAx>
      <c:valAx>
        <c:axId val="28906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251696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161</xdr:row>
      <xdr:rowOff>19050</xdr:rowOff>
    </xdr:from>
    <xdr:to>
      <xdr:col>16</xdr:col>
      <xdr:colOff>28575</xdr:colOff>
      <xdr:row>180</xdr:row>
      <xdr:rowOff>180975</xdr:rowOff>
    </xdr:to>
    <xdr:graphicFrame>
      <xdr:nvGraphicFramePr>
        <xdr:cNvPr id="1" name="Chart 1"/>
        <xdr:cNvGraphicFramePr/>
      </xdr:nvGraphicFramePr>
      <xdr:xfrm>
        <a:off x="5676900" y="33708975"/>
        <a:ext cx="58864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163</xdr:row>
      <xdr:rowOff>57150</xdr:rowOff>
    </xdr:from>
    <xdr:to>
      <xdr:col>13</xdr:col>
      <xdr:colOff>333375</xdr:colOff>
      <xdr:row>180</xdr:row>
      <xdr:rowOff>123825</xdr:rowOff>
    </xdr:to>
    <xdr:grpSp>
      <xdr:nvGrpSpPr>
        <xdr:cNvPr id="2" name="Group 8"/>
        <xdr:cNvGrpSpPr>
          <a:grpSpLocks/>
        </xdr:cNvGrpSpPr>
      </xdr:nvGrpSpPr>
      <xdr:grpSpPr>
        <a:xfrm>
          <a:off x="7448550" y="34166175"/>
          <a:ext cx="2590800" cy="3629025"/>
          <a:chOff x="782" y="3592"/>
          <a:chExt cx="272" cy="381"/>
        </a:xfrm>
        <a:solidFill>
          <a:srgbClr val="FFFFFF"/>
        </a:solidFill>
      </xdr:grpSpPr>
      <xdr:sp>
        <xdr:nvSpPr>
          <xdr:cNvPr id="3" name="Line 2"/>
          <xdr:cNvSpPr>
            <a:spLocks/>
          </xdr:cNvSpPr>
        </xdr:nvSpPr>
        <xdr:spPr>
          <a:xfrm flipV="1">
            <a:off x="918" y="3592"/>
            <a:ext cx="2" cy="381"/>
          </a:xfrm>
          <a:prstGeom prst="lin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" name="Group 7"/>
          <xdr:cNvGrpSpPr>
            <a:grpSpLocks/>
          </xdr:cNvGrpSpPr>
        </xdr:nvGrpSpPr>
        <xdr:grpSpPr>
          <a:xfrm>
            <a:off x="782" y="3603"/>
            <a:ext cx="272" cy="365"/>
            <a:chOff x="782" y="3603"/>
            <a:chExt cx="272" cy="365"/>
          </a:xfrm>
          <a:solidFill>
            <a:srgbClr val="FFFFFF"/>
          </a:solidFill>
        </xdr:grpSpPr>
        <xdr:grpSp>
          <xdr:nvGrpSpPr>
            <xdr:cNvPr id="5" name="Group 5"/>
            <xdr:cNvGrpSpPr>
              <a:grpSpLocks/>
            </xdr:cNvGrpSpPr>
          </xdr:nvGrpSpPr>
          <xdr:grpSpPr>
            <a:xfrm>
              <a:off x="783" y="3603"/>
              <a:ext cx="271" cy="365"/>
              <a:chOff x="783" y="3603"/>
              <a:chExt cx="271" cy="365"/>
            </a:xfrm>
            <a:solidFill>
              <a:srgbClr val="FFFFFF"/>
            </a:solidFill>
          </xdr:grpSpPr>
          <xdr:sp>
            <xdr:nvSpPr>
              <xdr:cNvPr id="6" name="Line 3"/>
              <xdr:cNvSpPr>
                <a:spLocks/>
              </xdr:cNvSpPr>
            </xdr:nvSpPr>
            <xdr:spPr>
              <a:xfrm flipH="1" flipV="1">
                <a:off x="783" y="3605"/>
                <a:ext cx="1" cy="363"/>
              </a:xfrm>
              <a:prstGeom prst="line">
                <a:avLst/>
              </a:prstGeom>
              <a:noFill/>
              <a:ln w="19050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" name="Line 4"/>
              <xdr:cNvSpPr>
                <a:spLocks/>
              </xdr:cNvSpPr>
            </xdr:nvSpPr>
            <xdr:spPr>
              <a:xfrm flipH="1" flipV="1">
                <a:off x="1053" y="3603"/>
                <a:ext cx="1" cy="363"/>
              </a:xfrm>
              <a:prstGeom prst="line">
                <a:avLst/>
              </a:prstGeom>
              <a:noFill/>
              <a:ln w="19050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8" name="Line 6"/>
            <xdr:cNvSpPr>
              <a:spLocks/>
            </xdr:cNvSpPr>
          </xdr:nvSpPr>
          <xdr:spPr>
            <a:xfrm>
              <a:off x="782" y="3782"/>
              <a:ext cx="271" cy="1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arrow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95250</xdr:colOff>
      <xdr:row>160</xdr:row>
      <xdr:rowOff>0</xdr:rowOff>
    </xdr:from>
    <xdr:to>
      <xdr:col>11</xdr:col>
      <xdr:colOff>219075</xdr:colOff>
      <xdr:row>161</xdr:row>
      <xdr:rowOff>38100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772150" y="33480375"/>
          <a:ext cx="29337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H thảo quả (m)</a:t>
          </a:r>
        </a:p>
      </xdr:txBody>
    </xdr:sp>
    <xdr:clientData/>
  </xdr:twoCellAnchor>
  <xdr:twoCellAnchor>
    <xdr:from>
      <xdr:col>13</xdr:col>
      <xdr:colOff>542925</xdr:colOff>
      <xdr:row>181</xdr:row>
      <xdr:rowOff>9525</xdr:rowOff>
    </xdr:from>
    <xdr:to>
      <xdr:col>15</xdr:col>
      <xdr:colOff>457200</xdr:colOff>
      <xdr:row>182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0248900" y="37890450"/>
          <a:ext cx="1133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Mùn (%)</a:t>
          </a:r>
        </a:p>
      </xdr:txBody>
    </xdr:sp>
    <xdr:clientData/>
  </xdr:twoCellAnchor>
  <xdr:twoCellAnchor>
    <xdr:from>
      <xdr:col>10</xdr:col>
      <xdr:colOff>180975</xdr:colOff>
      <xdr:row>180</xdr:row>
      <xdr:rowOff>161925</xdr:rowOff>
    </xdr:from>
    <xdr:to>
      <xdr:col>12</xdr:col>
      <xdr:colOff>95250</xdr:colOff>
      <xdr:row>181</xdr:row>
      <xdr:rowOff>200025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8058150" y="37833300"/>
          <a:ext cx="1133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U = 17%</a:t>
          </a:r>
        </a:p>
      </xdr:txBody>
    </xdr:sp>
    <xdr:clientData/>
  </xdr:twoCellAnchor>
  <xdr:twoCellAnchor>
    <xdr:from>
      <xdr:col>10</xdr:col>
      <xdr:colOff>114300</xdr:colOff>
      <xdr:row>184</xdr:row>
      <xdr:rowOff>19050</xdr:rowOff>
    </xdr:from>
    <xdr:to>
      <xdr:col>14</xdr:col>
      <xdr:colOff>419100</xdr:colOff>
      <xdr:row>185</xdr:row>
      <xdr:rowOff>57150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7991475" y="38528625"/>
          <a:ext cx="27432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U +/- t = 8,6 - 25,4 (%)</a:t>
          </a:r>
        </a:p>
      </xdr:txBody>
    </xdr:sp>
    <xdr:clientData/>
  </xdr:twoCellAnchor>
  <xdr:twoCellAnchor>
    <xdr:from>
      <xdr:col>8</xdr:col>
      <xdr:colOff>809625</xdr:colOff>
      <xdr:row>172</xdr:row>
      <xdr:rowOff>9525</xdr:rowOff>
    </xdr:from>
    <xdr:to>
      <xdr:col>10</xdr:col>
      <xdr:colOff>371475</xdr:colOff>
      <xdr:row>184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7096125" y="36004500"/>
          <a:ext cx="1152525" cy="2619375"/>
        </a:xfrm>
        <a:custGeom>
          <a:pathLst>
            <a:path h="275" w="121">
              <a:moveTo>
                <a:pt x="121" y="0"/>
              </a:moveTo>
              <a:cubicBezTo>
                <a:pt x="65" y="38"/>
                <a:pt x="10" y="77"/>
                <a:pt x="5" y="123"/>
              </a:cubicBezTo>
              <a:cubicBezTo>
                <a:pt x="0" y="169"/>
                <a:pt x="46" y="222"/>
                <a:pt x="92" y="275"/>
              </a:cubicBezTo>
            </a:path>
          </a:pathLst>
        </a:custGeom>
        <a:noFill/>
        <a:ln w="12700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14"/>
  <sheetViews>
    <sheetView tabSelected="1" workbookViewId="0" topLeftCell="B160">
      <selection activeCell="L189" sqref="L189"/>
    </sheetView>
  </sheetViews>
  <sheetFormatPr defaultColWidth="9.140625" defaultRowHeight="12.75"/>
  <cols>
    <col min="1" max="2" width="9.140625" style="39" customWidth="1"/>
    <col min="3" max="3" width="12.140625" style="39" customWidth="1"/>
    <col min="4" max="4" width="16.00390625" style="39" customWidth="1"/>
    <col min="5" max="5" width="14.28125" style="39" customWidth="1"/>
    <col min="6" max="6" width="11.421875" style="39" customWidth="1"/>
    <col min="7" max="7" width="13.00390625" style="39" customWidth="1"/>
    <col min="8" max="8" width="9.140625" style="39" customWidth="1"/>
    <col min="9" max="9" width="14.7109375" style="39" customWidth="1"/>
    <col min="10" max="16384" width="9.140625" style="39" customWidth="1"/>
  </cols>
  <sheetData>
    <row r="2" ht="16.5">
      <c r="C2" s="49" t="s">
        <v>32</v>
      </c>
    </row>
    <row r="4" spans="1:11" ht="16.5">
      <c r="A4" s="50"/>
      <c r="B4" s="51" t="s">
        <v>0</v>
      </c>
      <c r="C4" s="51" t="s">
        <v>6</v>
      </c>
      <c r="D4" s="52" t="s">
        <v>33</v>
      </c>
      <c r="E4" s="53" t="s">
        <v>34</v>
      </c>
      <c r="F4" s="54" t="s">
        <v>35</v>
      </c>
      <c r="G4" s="40" t="s">
        <v>1</v>
      </c>
      <c r="H4" s="40" t="s">
        <v>2</v>
      </c>
      <c r="I4" s="40" t="s">
        <v>3</v>
      </c>
      <c r="K4" s="40" t="s">
        <v>4</v>
      </c>
    </row>
    <row r="5" spans="1:7" ht="16.5">
      <c r="A5" s="50"/>
      <c r="B5" s="55"/>
      <c r="C5" s="55"/>
      <c r="D5" s="55"/>
      <c r="E5" s="50"/>
      <c r="F5" s="50"/>
      <c r="G5" s="41"/>
    </row>
    <row r="6" spans="1:6" ht="16.5">
      <c r="A6" s="55">
        <v>1</v>
      </c>
      <c r="B6" s="56">
        <v>5.38</v>
      </c>
      <c r="C6" s="56">
        <v>3.94</v>
      </c>
      <c r="D6" s="55">
        <v>2.8</v>
      </c>
      <c r="E6" s="57" t="s">
        <v>36</v>
      </c>
      <c r="F6" s="57" t="s">
        <v>37</v>
      </c>
    </row>
    <row r="7" spans="1:6" ht="16.5">
      <c r="A7" s="55">
        <v>2</v>
      </c>
      <c r="B7" s="56">
        <v>7.25</v>
      </c>
      <c r="C7" s="56">
        <v>3.98</v>
      </c>
      <c r="D7" s="55">
        <v>2.8</v>
      </c>
      <c r="E7" s="57">
        <f aca="true" t="shared" si="0" ref="E6:E37">1.30691+0.240873*B7-0.00711223*B7^2</f>
        <v>2.6794026606249997</v>
      </c>
      <c r="F7" s="57">
        <f aca="true" t="shared" si="1" ref="F6:F37">-7.22348+4.22831*C7-0.441036*C7^2</f>
        <v>2.619007145599997</v>
      </c>
    </row>
    <row r="8" spans="1:6" ht="16.5">
      <c r="A8" s="55">
        <v>3</v>
      </c>
      <c r="B8" s="56">
        <v>7.48</v>
      </c>
      <c r="C8" s="56">
        <v>3.88</v>
      </c>
      <c r="D8" s="58">
        <v>3</v>
      </c>
      <c r="E8" s="57">
        <f t="shared" si="0"/>
        <v>2.710707926608</v>
      </c>
      <c r="F8" s="57">
        <f t="shared" si="1"/>
        <v>2.5428304415999987</v>
      </c>
    </row>
    <row r="9" spans="1:6" ht="16.5">
      <c r="A9" s="55">
        <v>4</v>
      </c>
      <c r="B9" s="56">
        <v>8.8</v>
      </c>
      <c r="C9" s="56">
        <v>3.5</v>
      </c>
      <c r="D9" s="55">
        <v>3.1</v>
      </c>
      <c r="E9" s="57">
        <f t="shared" si="0"/>
        <v>2.8758213088000004</v>
      </c>
      <c r="F9" s="57">
        <f t="shared" si="1"/>
        <v>2.172913999999998</v>
      </c>
    </row>
    <row r="10" spans="1:6" ht="16.5">
      <c r="A10" s="55">
        <v>5</v>
      </c>
      <c r="B10" s="56">
        <v>6.75</v>
      </c>
      <c r="C10" s="56">
        <v>3.87</v>
      </c>
      <c r="D10" s="55">
        <v>3.2</v>
      </c>
      <c r="E10" s="57">
        <f t="shared" si="0"/>
        <v>2.608751770625</v>
      </c>
      <c r="F10" s="57">
        <f t="shared" si="1"/>
        <v>2.534727631599999</v>
      </c>
    </row>
    <row r="11" spans="1:6" ht="16.5">
      <c r="A11" s="55">
        <v>6</v>
      </c>
      <c r="B11" s="56">
        <v>3.64</v>
      </c>
      <c r="C11" s="56">
        <v>3.83</v>
      </c>
      <c r="D11" s="55">
        <v>2.1</v>
      </c>
      <c r="E11" s="57">
        <f t="shared" si="0"/>
        <v>2.089453517392</v>
      </c>
      <c r="F11" s="57">
        <f t="shared" si="1"/>
        <v>2.501434319599997</v>
      </c>
    </row>
    <row r="12" spans="1:6" ht="16.5">
      <c r="A12" s="55">
        <v>7</v>
      </c>
      <c r="B12" s="56">
        <v>4.32</v>
      </c>
      <c r="C12" s="56">
        <v>3.81</v>
      </c>
      <c r="D12" s="55">
        <v>2.3</v>
      </c>
      <c r="E12" s="57">
        <f t="shared" si="0"/>
        <v>2.214750078848</v>
      </c>
      <c r="F12" s="57">
        <f t="shared" si="1"/>
        <v>2.4842584204</v>
      </c>
    </row>
    <row r="13" spans="1:6" ht="16.5">
      <c r="A13" s="55">
        <v>8</v>
      </c>
      <c r="B13" s="56">
        <v>8.15</v>
      </c>
      <c r="C13" s="56">
        <v>3.9</v>
      </c>
      <c r="D13" s="55">
        <v>3</v>
      </c>
      <c r="E13" s="57">
        <f t="shared" si="0"/>
        <v>2.797612852825</v>
      </c>
      <c r="F13" s="57">
        <f t="shared" si="1"/>
        <v>2.55877144</v>
      </c>
    </row>
    <row r="14" spans="1:6" ht="16.5">
      <c r="A14" s="55">
        <v>9</v>
      </c>
      <c r="B14" s="56">
        <v>13.6</v>
      </c>
      <c r="C14" s="56">
        <v>3.91</v>
      </c>
      <c r="D14" s="55">
        <v>3.2</v>
      </c>
      <c r="E14" s="57">
        <f t="shared" si="0"/>
        <v>3.2673047392000005</v>
      </c>
      <c r="F14" s="57">
        <f t="shared" si="1"/>
        <v>2.5666096283999975</v>
      </c>
    </row>
    <row r="15" spans="1:6" ht="16.5">
      <c r="A15" s="55">
        <v>10</v>
      </c>
      <c r="B15" s="56">
        <v>3.85</v>
      </c>
      <c r="C15" s="56">
        <v>3.72</v>
      </c>
      <c r="D15" s="55">
        <v>2.3</v>
      </c>
      <c r="E15" s="57">
        <f t="shared" si="0"/>
        <v>2.1288500208250003</v>
      </c>
      <c r="F15" s="57">
        <f t="shared" si="1"/>
        <v>2.402600617599999</v>
      </c>
    </row>
    <row r="16" spans="1:6" ht="16.5">
      <c r="A16" s="55">
        <v>11</v>
      </c>
      <c r="B16" s="56">
        <v>5.59</v>
      </c>
      <c r="C16" s="56">
        <v>3.75</v>
      </c>
      <c r="D16" s="55">
        <v>2.4</v>
      </c>
      <c r="E16" s="57">
        <f t="shared" si="0"/>
        <v>2.431146395737</v>
      </c>
      <c r="F16" s="57">
        <f t="shared" si="1"/>
        <v>2.4306137499999982</v>
      </c>
    </row>
    <row r="17" spans="1:6" ht="16.5">
      <c r="A17" s="55">
        <v>12</v>
      </c>
      <c r="B17" s="56">
        <v>8.12</v>
      </c>
      <c r="C17" s="56">
        <v>4.01</v>
      </c>
      <c r="D17" s="55">
        <v>3.1</v>
      </c>
      <c r="E17" s="57">
        <f t="shared" si="0"/>
        <v>2.7938581422880002</v>
      </c>
      <c r="F17" s="57">
        <f t="shared" si="1"/>
        <v>2.640140116399998</v>
      </c>
    </row>
    <row r="18" spans="1:6" ht="16.5">
      <c r="A18" s="55">
        <v>13</v>
      </c>
      <c r="B18" s="56">
        <v>7.8</v>
      </c>
      <c r="C18" s="56">
        <v>3.99</v>
      </c>
      <c r="D18" s="55">
        <v>2.9</v>
      </c>
      <c r="E18" s="57">
        <f t="shared" si="0"/>
        <v>2.7530113268000003</v>
      </c>
      <c r="F18" s="57">
        <f t="shared" si="1"/>
        <v>2.6261396763999985</v>
      </c>
    </row>
    <row r="19" spans="1:6" ht="16.5">
      <c r="A19" s="55">
        <v>14</v>
      </c>
      <c r="B19" s="56">
        <v>7.54</v>
      </c>
      <c r="C19" s="56">
        <v>3.93</v>
      </c>
      <c r="D19" s="55">
        <v>2.9</v>
      </c>
      <c r="E19" s="57">
        <f t="shared" si="0"/>
        <v>2.718750764932</v>
      </c>
      <c r="F19" s="57">
        <f t="shared" si="1"/>
        <v>2.582021383599999</v>
      </c>
    </row>
    <row r="20" spans="1:6" ht="16.5">
      <c r="A20" s="55">
        <v>15</v>
      </c>
      <c r="B20" s="56">
        <v>8.8</v>
      </c>
      <c r="C20" s="56">
        <v>3.55</v>
      </c>
      <c r="D20" s="55">
        <v>3</v>
      </c>
      <c r="E20" s="57">
        <f t="shared" si="0"/>
        <v>2.8758213088000004</v>
      </c>
      <c r="F20" s="57">
        <f t="shared" si="1"/>
        <v>2.228864309999998</v>
      </c>
    </row>
    <row r="21" spans="1:6" ht="16.5">
      <c r="A21" s="55">
        <v>16</v>
      </c>
      <c r="B21" s="56">
        <v>11.8</v>
      </c>
      <c r="C21" s="56">
        <v>3.93</v>
      </c>
      <c r="D21" s="55">
        <v>3.3</v>
      </c>
      <c r="E21" s="57">
        <f t="shared" si="0"/>
        <v>3.1589044948000002</v>
      </c>
      <c r="F21" s="57">
        <f t="shared" si="1"/>
        <v>2.582021383599999</v>
      </c>
    </row>
    <row r="22" spans="1:6" ht="16.5">
      <c r="A22" s="55">
        <v>17</v>
      </c>
      <c r="B22" s="56">
        <v>6.22</v>
      </c>
      <c r="C22" s="56">
        <v>3.66</v>
      </c>
      <c r="D22" s="55">
        <v>2.9</v>
      </c>
      <c r="E22" s="57">
        <f t="shared" si="0"/>
        <v>2.529979260868</v>
      </c>
      <c r="F22" s="57">
        <f t="shared" si="1"/>
        <v>2.3441927583999975</v>
      </c>
    </row>
    <row r="23" spans="1:6" ht="16.5">
      <c r="A23" s="55">
        <v>18</v>
      </c>
      <c r="B23" s="56">
        <v>5.06</v>
      </c>
      <c r="C23" s="56">
        <v>4.02</v>
      </c>
      <c r="D23" s="55">
        <v>2.3</v>
      </c>
      <c r="E23" s="57">
        <f t="shared" si="0"/>
        <v>2.343628687972</v>
      </c>
      <c r="F23" s="57">
        <f t="shared" si="1"/>
        <v>2.6470080255999973</v>
      </c>
    </row>
    <row r="24" spans="1:6" ht="16.5">
      <c r="A24" s="55">
        <v>19</v>
      </c>
      <c r="B24" s="56">
        <v>13.39</v>
      </c>
      <c r="C24" s="56">
        <v>3.89</v>
      </c>
      <c r="D24" s="55">
        <v>3.4</v>
      </c>
      <c r="E24" s="57">
        <f t="shared" si="0"/>
        <v>3.257032817617</v>
      </c>
      <c r="F24" s="57">
        <f t="shared" si="1"/>
        <v>2.5508450443999964</v>
      </c>
    </row>
    <row r="25" spans="1:6" ht="16.5">
      <c r="A25" s="55">
        <v>20</v>
      </c>
      <c r="B25" s="56">
        <v>6.75</v>
      </c>
      <c r="C25" s="56">
        <v>3.92</v>
      </c>
      <c r="D25" s="55">
        <v>3</v>
      </c>
      <c r="E25" s="57">
        <f t="shared" si="0"/>
        <v>2.608751770625</v>
      </c>
      <c r="F25" s="57">
        <f t="shared" si="1"/>
        <v>2.5743596095999974</v>
      </c>
    </row>
    <row r="26" spans="1:6" ht="16.5">
      <c r="A26" s="55">
        <v>21</v>
      </c>
      <c r="B26" s="56">
        <v>6.32</v>
      </c>
      <c r="C26" s="56">
        <v>3.75</v>
      </c>
      <c r="D26" s="55">
        <v>3</v>
      </c>
      <c r="E26" s="57">
        <f t="shared" si="0"/>
        <v>2.5451478244479997</v>
      </c>
      <c r="F26" s="57">
        <f t="shared" si="1"/>
        <v>2.4306137499999982</v>
      </c>
    </row>
    <row r="27" spans="1:6" ht="16.5">
      <c r="A27" s="55">
        <v>22</v>
      </c>
      <c r="B27" s="56">
        <v>5.53</v>
      </c>
      <c r="C27" s="56">
        <v>4.03</v>
      </c>
      <c r="D27" s="55">
        <v>2.3</v>
      </c>
      <c r="E27" s="57">
        <f t="shared" si="0"/>
        <v>2.421439295593</v>
      </c>
      <c r="F27" s="57">
        <f t="shared" si="1"/>
        <v>2.6537877275999966</v>
      </c>
    </row>
    <row r="28" spans="1:6" ht="16.5">
      <c r="A28" s="55">
        <v>23</v>
      </c>
      <c r="B28" s="56">
        <v>5.64</v>
      </c>
      <c r="C28" s="56">
        <v>3.93</v>
      </c>
      <c r="D28" s="55">
        <v>2.1</v>
      </c>
      <c r="E28" s="57">
        <f t="shared" si="0"/>
        <v>2.4391965285920003</v>
      </c>
      <c r="F28" s="57">
        <f t="shared" si="1"/>
        <v>2.582021383599999</v>
      </c>
    </row>
    <row r="29" spans="1:6" ht="16.5">
      <c r="A29" s="55">
        <v>24</v>
      </c>
      <c r="B29" s="56">
        <v>4.53</v>
      </c>
      <c r="C29" s="56">
        <v>3.99</v>
      </c>
      <c r="D29" s="55">
        <v>2.3</v>
      </c>
      <c r="E29" s="57">
        <f t="shared" si="0"/>
        <v>2.252115329393</v>
      </c>
      <c r="F29" s="57">
        <f t="shared" si="1"/>
        <v>2.6261396763999985</v>
      </c>
    </row>
    <row r="30" spans="1:6" ht="16.5">
      <c r="A30" s="55">
        <v>25</v>
      </c>
      <c r="B30" s="56">
        <v>10.01</v>
      </c>
      <c r="C30" s="56">
        <v>4.03</v>
      </c>
      <c r="D30" s="55">
        <v>3.1</v>
      </c>
      <c r="E30" s="57">
        <f t="shared" si="0"/>
        <v>3.0054025727769997</v>
      </c>
      <c r="F30" s="57">
        <f t="shared" si="1"/>
        <v>2.6537877275999966</v>
      </c>
    </row>
    <row r="31" spans="1:6" ht="16.5">
      <c r="A31" s="55">
        <v>26</v>
      </c>
      <c r="B31" s="56">
        <v>8.27</v>
      </c>
      <c r="C31" s="56">
        <v>3.85</v>
      </c>
      <c r="D31" s="55">
        <v>3.1</v>
      </c>
      <c r="E31" s="57">
        <f t="shared" si="0"/>
        <v>2.812503674833</v>
      </c>
      <c r="F31" s="57">
        <f t="shared" si="1"/>
        <v>2.518257389999998</v>
      </c>
    </row>
    <row r="32" spans="1:6" ht="16.5">
      <c r="A32" s="55">
        <v>27</v>
      </c>
      <c r="B32" s="56">
        <v>5.48</v>
      </c>
      <c r="C32" s="56">
        <v>3.93</v>
      </c>
      <c r="D32" s="55">
        <v>2.5</v>
      </c>
      <c r="E32" s="57">
        <f t="shared" si="0"/>
        <v>2.413310928208</v>
      </c>
      <c r="F32" s="57">
        <f t="shared" si="1"/>
        <v>2.582021383599999</v>
      </c>
    </row>
    <row r="33" spans="1:6" ht="16.5">
      <c r="A33" s="55">
        <v>28</v>
      </c>
      <c r="B33" s="56">
        <v>5.8</v>
      </c>
      <c r="C33" s="56">
        <v>3.89</v>
      </c>
      <c r="D33" s="55">
        <v>2.8</v>
      </c>
      <c r="E33" s="57">
        <f t="shared" si="0"/>
        <v>2.4647179828</v>
      </c>
      <c r="F33" s="57">
        <f t="shared" si="1"/>
        <v>2.5508450443999964</v>
      </c>
    </row>
    <row r="34" spans="1:6" ht="16.5">
      <c r="A34" s="55">
        <v>29</v>
      </c>
      <c r="B34" s="56">
        <v>5.8</v>
      </c>
      <c r="C34" s="56">
        <v>4.49</v>
      </c>
      <c r="D34" s="55">
        <v>2.5</v>
      </c>
      <c r="E34" s="57">
        <f t="shared" si="0"/>
        <v>2.4647179828</v>
      </c>
      <c r="F34" s="57">
        <f t="shared" si="1"/>
        <v>2.8703020363999983</v>
      </c>
    </row>
    <row r="35" spans="1:6" ht="16.5">
      <c r="A35" s="55">
        <v>30</v>
      </c>
      <c r="B35" s="56">
        <v>5.12</v>
      </c>
      <c r="C35" s="56">
        <v>4.49</v>
      </c>
      <c r="D35" s="55">
        <v>2.5</v>
      </c>
      <c r="E35" s="57">
        <f t="shared" si="0"/>
        <v>2.353736917888</v>
      </c>
      <c r="F35" s="57">
        <f t="shared" si="1"/>
        <v>2.8703020363999983</v>
      </c>
    </row>
    <row r="36" spans="1:6" ht="16.5">
      <c r="A36" s="55">
        <v>31</v>
      </c>
      <c r="B36" s="56">
        <v>13.39</v>
      </c>
      <c r="C36" s="56">
        <v>4.17</v>
      </c>
      <c r="D36" s="55">
        <v>3.3</v>
      </c>
      <c r="E36" s="57">
        <f t="shared" si="0"/>
        <v>3.257032817617</v>
      </c>
      <c r="F36" s="57">
        <f t="shared" si="1"/>
        <v>2.739441799599999</v>
      </c>
    </row>
    <row r="37" spans="1:6" ht="16.5">
      <c r="A37" s="55">
        <v>32</v>
      </c>
      <c r="B37" s="56">
        <v>8.12</v>
      </c>
      <c r="C37" s="56">
        <v>4.13</v>
      </c>
      <c r="D37" s="55">
        <v>3</v>
      </c>
      <c r="E37" s="57">
        <f t="shared" si="0"/>
        <v>2.7938581422880002</v>
      </c>
      <c r="F37" s="57">
        <f t="shared" si="1"/>
        <v>2.7167333515999976</v>
      </c>
    </row>
    <row r="38" spans="1:6" ht="16.5">
      <c r="A38" s="55">
        <v>33</v>
      </c>
      <c r="B38" s="56">
        <v>3.79</v>
      </c>
      <c r="C38" s="56">
        <v>3.94</v>
      </c>
      <c r="D38" s="55">
        <v>2.9</v>
      </c>
      <c r="E38" s="57">
        <f aca="true" t="shared" si="2" ref="E38:E69">1.30691+0.240873*B38-0.00711223*B38^2</f>
        <v>2.117657887057</v>
      </c>
      <c r="F38" s="57">
        <f aca="true" t="shared" si="3" ref="F38:F69">-7.22348+4.22831*C38-0.441036*C38^2</f>
        <v>2.5895949503999987</v>
      </c>
    </row>
    <row r="39" spans="1:6" ht="16.5">
      <c r="A39" s="55">
        <v>34</v>
      </c>
      <c r="B39" s="56">
        <v>3.95</v>
      </c>
      <c r="C39" s="56">
        <v>3.96</v>
      </c>
      <c r="D39" s="55">
        <v>2.7</v>
      </c>
      <c r="E39" s="57">
        <f t="shared" si="2"/>
        <v>2.147389781425</v>
      </c>
      <c r="F39" s="57">
        <f t="shared" si="3"/>
        <v>2.6044774623999993</v>
      </c>
    </row>
    <row r="40" spans="1:6" ht="16.5">
      <c r="A40" s="55">
        <v>35</v>
      </c>
      <c r="B40" s="56">
        <v>3.27</v>
      </c>
      <c r="C40" s="56">
        <v>6.13</v>
      </c>
      <c r="D40" s="55">
        <v>1.8</v>
      </c>
      <c r="E40" s="57">
        <f t="shared" si="2"/>
        <v>2.018514345833</v>
      </c>
      <c r="F40" s="57">
        <f t="shared" si="3"/>
        <v>2.1232946316000003</v>
      </c>
    </row>
    <row r="41" spans="1:6" ht="16.5">
      <c r="A41" s="55">
        <v>36</v>
      </c>
      <c r="B41" s="56">
        <v>3.64</v>
      </c>
      <c r="C41" s="56">
        <v>3.04</v>
      </c>
      <c r="D41" s="55">
        <v>1.4</v>
      </c>
      <c r="E41" s="57">
        <f t="shared" si="2"/>
        <v>2.089453517392</v>
      </c>
      <c r="F41" s="57">
        <f t="shared" si="3"/>
        <v>1.554704102399998</v>
      </c>
    </row>
    <row r="42" spans="1:6" ht="16.5">
      <c r="A42" s="55">
        <v>37</v>
      </c>
      <c r="B42" s="56">
        <v>4.53</v>
      </c>
      <c r="C42" s="56">
        <v>3.93</v>
      </c>
      <c r="D42" s="55">
        <v>2</v>
      </c>
      <c r="E42" s="57">
        <f t="shared" si="2"/>
        <v>2.252115329393</v>
      </c>
      <c r="F42" s="57">
        <f t="shared" si="3"/>
        <v>2.582021383599999</v>
      </c>
    </row>
    <row r="43" spans="1:6" ht="16.5">
      <c r="A43" s="55">
        <v>38</v>
      </c>
      <c r="B43" s="56">
        <v>8.12</v>
      </c>
      <c r="C43" s="56">
        <v>4.22</v>
      </c>
      <c r="D43" s="55">
        <v>3</v>
      </c>
      <c r="E43" s="57">
        <f t="shared" si="2"/>
        <v>2.7938581422880002</v>
      </c>
      <c r="F43" s="57">
        <f t="shared" si="3"/>
        <v>2.7658426975999975</v>
      </c>
    </row>
    <row r="44" spans="1:6" ht="16.5">
      <c r="A44" s="55">
        <v>39</v>
      </c>
      <c r="B44" s="56">
        <v>8.96</v>
      </c>
      <c r="C44" s="56">
        <v>3.81</v>
      </c>
      <c r="D44" s="55">
        <v>3.2</v>
      </c>
      <c r="E44" s="57">
        <f t="shared" si="2"/>
        <v>2.894150876032</v>
      </c>
      <c r="F44" s="57">
        <f t="shared" si="3"/>
        <v>2.4842584204</v>
      </c>
    </row>
    <row r="45" spans="1:6" ht="16.5">
      <c r="A45" s="55">
        <v>40</v>
      </c>
      <c r="B45" s="56">
        <v>5.8</v>
      </c>
      <c r="C45" s="56">
        <v>3.39</v>
      </c>
      <c r="D45" s="55">
        <v>2.1</v>
      </c>
      <c r="E45" s="57">
        <f t="shared" si="2"/>
        <v>2.4647179828</v>
      </c>
      <c r="F45" s="57">
        <f t="shared" si="3"/>
        <v>2.0420610843999984</v>
      </c>
    </row>
    <row r="46" spans="1:6" ht="16.5">
      <c r="A46" s="55">
        <v>41</v>
      </c>
      <c r="B46" s="56">
        <v>10.54</v>
      </c>
      <c r="C46" s="56">
        <v>4.73</v>
      </c>
      <c r="D46" s="55">
        <v>3.5</v>
      </c>
      <c r="E46" s="57">
        <f t="shared" si="2"/>
        <v>3.055602409732</v>
      </c>
      <c r="F46" s="57">
        <f t="shared" si="3"/>
        <v>2.909171975599998</v>
      </c>
    </row>
    <row r="47" spans="1:6" ht="16.5">
      <c r="A47" s="55">
        <v>42</v>
      </c>
      <c r="B47" s="56">
        <v>10.54</v>
      </c>
      <c r="C47" s="56">
        <v>4.73</v>
      </c>
      <c r="D47" s="55">
        <v>3.6</v>
      </c>
      <c r="E47" s="57">
        <f t="shared" si="2"/>
        <v>3.055602409732</v>
      </c>
      <c r="F47" s="57">
        <f t="shared" si="3"/>
        <v>2.909171975599998</v>
      </c>
    </row>
    <row r="48" spans="1:6" ht="16.5">
      <c r="A48" s="55">
        <v>43</v>
      </c>
      <c r="B48" s="56">
        <v>8.12</v>
      </c>
      <c r="C48" s="56">
        <v>3.81</v>
      </c>
      <c r="D48" s="55">
        <v>3.2</v>
      </c>
      <c r="E48" s="57">
        <f t="shared" si="2"/>
        <v>2.7938581422880002</v>
      </c>
      <c r="F48" s="57">
        <f t="shared" si="3"/>
        <v>2.4842584204</v>
      </c>
    </row>
    <row r="49" spans="1:6" ht="16.5">
      <c r="A49" s="55">
        <v>44</v>
      </c>
      <c r="B49" s="56">
        <v>13.39</v>
      </c>
      <c r="C49" s="56">
        <v>3.94</v>
      </c>
      <c r="D49" s="55">
        <v>3.4</v>
      </c>
      <c r="E49" s="57">
        <f t="shared" si="2"/>
        <v>3.257032817617</v>
      </c>
      <c r="F49" s="57">
        <f t="shared" si="3"/>
        <v>2.5895949503999987</v>
      </c>
    </row>
    <row r="50" spans="1:6" ht="16.5">
      <c r="A50" s="55">
        <v>45</v>
      </c>
      <c r="B50" s="56">
        <v>6.75</v>
      </c>
      <c r="C50" s="56">
        <v>3.57</v>
      </c>
      <c r="D50" s="55">
        <v>2.8</v>
      </c>
      <c r="E50" s="57">
        <f t="shared" si="2"/>
        <v>2.608751770625</v>
      </c>
      <c r="F50" s="57">
        <f t="shared" si="3"/>
        <v>2.2506269835999984</v>
      </c>
    </row>
    <row r="51" spans="1:6" ht="16.5">
      <c r="A51" s="55">
        <v>46</v>
      </c>
      <c r="B51" s="56">
        <v>5.11</v>
      </c>
      <c r="C51" s="56">
        <v>6.13</v>
      </c>
      <c r="D51" s="55">
        <v>1.6</v>
      </c>
      <c r="E51" s="57">
        <f t="shared" si="2"/>
        <v>2.352055769017</v>
      </c>
      <c r="F51" s="57">
        <f t="shared" si="3"/>
        <v>2.1232946316000003</v>
      </c>
    </row>
    <row r="52" spans="1:6" ht="16.5">
      <c r="A52" s="55">
        <v>47</v>
      </c>
      <c r="B52" s="56">
        <v>3.64</v>
      </c>
      <c r="C52" s="56">
        <v>3.04</v>
      </c>
      <c r="D52" s="55">
        <v>1.5</v>
      </c>
      <c r="E52" s="57">
        <f t="shared" si="2"/>
        <v>2.089453517392</v>
      </c>
      <c r="F52" s="57">
        <f t="shared" si="3"/>
        <v>1.554704102399998</v>
      </c>
    </row>
    <row r="53" spans="1:6" ht="16.5">
      <c r="A53" s="55">
        <v>48</v>
      </c>
      <c r="B53" s="56">
        <v>6.38</v>
      </c>
      <c r="C53" s="56">
        <v>6.13</v>
      </c>
      <c r="D53" s="55">
        <v>1.8</v>
      </c>
      <c r="E53" s="57">
        <f t="shared" si="2"/>
        <v>2.554180685188</v>
      </c>
      <c r="F53" s="57">
        <f t="shared" si="3"/>
        <v>2.1232946316000003</v>
      </c>
    </row>
    <row r="54" spans="1:6" ht="16.5">
      <c r="A54" s="55">
        <v>49</v>
      </c>
      <c r="B54" s="56">
        <v>7.38</v>
      </c>
      <c r="C54" s="56">
        <v>4.13</v>
      </c>
      <c r="D54" s="55">
        <v>3</v>
      </c>
      <c r="E54" s="57">
        <f t="shared" si="2"/>
        <v>2.6971894003880004</v>
      </c>
      <c r="F54" s="57">
        <f t="shared" si="3"/>
        <v>2.7167333515999976</v>
      </c>
    </row>
    <row r="55" spans="1:6" ht="16.5">
      <c r="A55" s="55">
        <v>50</v>
      </c>
      <c r="B55" s="56">
        <v>6.38</v>
      </c>
      <c r="C55" s="56">
        <v>3.75</v>
      </c>
      <c r="D55" s="55">
        <v>2.5</v>
      </c>
      <c r="E55" s="57">
        <f t="shared" si="2"/>
        <v>2.554180685188</v>
      </c>
      <c r="F55" s="57">
        <f t="shared" si="3"/>
        <v>2.4306137499999982</v>
      </c>
    </row>
    <row r="56" spans="1:6" ht="16.5">
      <c r="A56" s="55">
        <v>51</v>
      </c>
      <c r="B56" s="56">
        <v>2.9</v>
      </c>
      <c r="C56" s="56">
        <v>4.53</v>
      </c>
      <c r="D56" s="55">
        <v>2.3</v>
      </c>
      <c r="E56" s="57">
        <f t="shared" si="2"/>
        <v>1.9456278457</v>
      </c>
      <c r="F56" s="57">
        <f t="shared" si="3"/>
        <v>2.880308647599998</v>
      </c>
    </row>
    <row r="57" spans="1:6" ht="16.5">
      <c r="A57" s="55">
        <v>52</v>
      </c>
      <c r="B57" s="56">
        <v>2.9</v>
      </c>
      <c r="C57" s="56">
        <v>5.93</v>
      </c>
      <c r="D57" s="55">
        <v>2.3</v>
      </c>
      <c r="E57" s="57">
        <f t="shared" si="2"/>
        <v>1.9456278457</v>
      </c>
      <c r="F57" s="57">
        <f t="shared" si="3"/>
        <v>2.3414114635999965</v>
      </c>
    </row>
    <row r="58" spans="1:6" ht="16.5">
      <c r="A58" s="55">
        <v>53</v>
      </c>
      <c r="B58" s="56">
        <v>4.06</v>
      </c>
      <c r="C58" s="56">
        <v>5.93</v>
      </c>
      <c r="D58" s="55">
        <v>2.3</v>
      </c>
      <c r="E58" s="57">
        <f t="shared" si="2"/>
        <v>2.167619225572</v>
      </c>
      <c r="F58" s="57">
        <f t="shared" si="3"/>
        <v>2.3414114635999965</v>
      </c>
    </row>
    <row r="59" spans="1:6" ht="16.5">
      <c r="A59" s="55">
        <v>54</v>
      </c>
      <c r="B59" s="56">
        <v>2</v>
      </c>
      <c r="C59" s="56">
        <v>6.49</v>
      </c>
      <c r="D59" s="55">
        <v>2.1</v>
      </c>
      <c r="E59" s="57">
        <f t="shared" si="2"/>
        <v>1.76020708</v>
      </c>
      <c r="F59" s="57">
        <f t="shared" si="3"/>
        <v>1.6417714763999989</v>
      </c>
    </row>
    <row r="60" spans="1:6" ht="16.5">
      <c r="A60" s="55">
        <v>55</v>
      </c>
      <c r="B60" s="56">
        <v>3.9</v>
      </c>
      <c r="C60" s="56">
        <v>6.21</v>
      </c>
      <c r="D60" s="55">
        <v>2.2</v>
      </c>
      <c r="E60" s="57">
        <f t="shared" si="2"/>
        <v>2.1381376817</v>
      </c>
      <c r="F60" s="57">
        <f t="shared" si="3"/>
        <v>2.026168692399999</v>
      </c>
    </row>
    <row r="61" spans="1:6" ht="16.5">
      <c r="A61" s="55">
        <v>56</v>
      </c>
      <c r="B61" s="56">
        <v>13.6</v>
      </c>
      <c r="C61" s="56">
        <v>4.14</v>
      </c>
      <c r="D61" s="55">
        <v>3.1</v>
      </c>
      <c r="E61" s="57">
        <f t="shared" si="2"/>
        <v>3.2673047392000005</v>
      </c>
      <c r="F61" s="57">
        <f t="shared" si="3"/>
        <v>2.7225427743999964</v>
      </c>
    </row>
    <row r="62" spans="1:6" ht="16.5">
      <c r="A62" s="55">
        <v>57</v>
      </c>
      <c r="B62" s="56">
        <v>4.06</v>
      </c>
      <c r="C62" s="56">
        <v>4.67</v>
      </c>
      <c r="D62" s="55">
        <v>3</v>
      </c>
      <c r="E62" s="57">
        <f t="shared" si="2"/>
        <v>2.167619225572</v>
      </c>
      <c r="F62" s="57">
        <f t="shared" si="3"/>
        <v>2.9042176796000003</v>
      </c>
    </row>
    <row r="63" spans="1:6" ht="16.5">
      <c r="A63" s="55">
        <v>58</v>
      </c>
      <c r="B63" s="56">
        <v>3.43</v>
      </c>
      <c r="C63" s="56">
        <v>4.4</v>
      </c>
      <c r="D63" s="55">
        <v>2.8</v>
      </c>
      <c r="E63" s="57">
        <f t="shared" si="2"/>
        <v>2.0494297152730003</v>
      </c>
      <c r="F63" s="57">
        <f t="shared" si="3"/>
        <v>2.842627039999998</v>
      </c>
    </row>
    <row r="64" spans="1:6" ht="16.5">
      <c r="A64" s="55">
        <v>59</v>
      </c>
      <c r="B64" s="56">
        <v>5.59</v>
      </c>
      <c r="C64" s="56">
        <v>4.84</v>
      </c>
      <c r="D64" s="55">
        <v>3.1</v>
      </c>
      <c r="E64" s="57">
        <f t="shared" si="2"/>
        <v>2.431146395737</v>
      </c>
      <c r="F64" s="57">
        <f t="shared" si="3"/>
        <v>2.910007478399997</v>
      </c>
    </row>
    <row r="65" spans="1:6" ht="16.5">
      <c r="A65" s="55">
        <v>60</v>
      </c>
      <c r="B65" s="56">
        <v>2.58</v>
      </c>
      <c r="C65" s="56">
        <v>4.46</v>
      </c>
      <c r="D65" s="55">
        <v>2.8</v>
      </c>
      <c r="E65" s="57">
        <f t="shared" si="2"/>
        <v>1.881020492228</v>
      </c>
      <c r="F65" s="57">
        <f t="shared" si="3"/>
        <v>2.861870902399996</v>
      </c>
    </row>
    <row r="66" spans="1:6" ht="16.5">
      <c r="A66" s="55">
        <v>61</v>
      </c>
      <c r="B66" s="56">
        <v>3.85</v>
      </c>
      <c r="C66" s="56">
        <v>4.99</v>
      </c>
      <c r="D66" s="55">
        <v>2.6</v>
      </c>
      <c r="E66" s="57">
        <f t="shared" si="2"/>
        <v>2.1288500208250003</v>
      </c>
      <c r="F66" s="57">
        <f t="shared" si="3"/>
        <v>2.8939463963999987</v>
      </c>
    </row>
    <row r="67" spans="1:6" ht="16.5">
      <c r="A67" s="55">
        <v>62</v>
      </c>
      <c r="B67" s="56">
        <v>13.39</v>
      </c>
      <c r="C67" s="56">
        <v>6.13</v>
      </c>
      <c r="D67" s="55">
        <v>3.2</v>
      </c>
      <c r="E67" s="57">
        <f t="shared" si="2"/>
        <v>3.257032817617</v>
      </c>
      <c r="F67" s="57">
        <f t="shared" si="3"/>
        <v>2.1232946316000003</v>
      </c>
    </row>
    <row r="68" spans="1:6" ht="16.5">
      <c r="A68" s="55">
        <v>63</v>
      </c>
      <c r="B68" s="56">
        <v>2</v>
      </c>
      <c r="C68" s="56">
        <v>5.46</v>
      </c>
      <c r="D68" s="55">
        <v>1.9</v>
      </c>
      <c r="E68" s="57">
        <f t="shared" si="2"/>
        <v>1.76020708</v>
      </c>
      <c r="F68" s="57">
        <f t="shared" si="3"/>
        <v>2.715103782399998</v>
      </c>
    </row>
    <row r="69" spans="1:6" ht="16.5">
      <c r="A69" s="55">
        <v>64</v>
      </c>
      <c r="B69" s="56">
        <v>2.9</v>
      </c>
      <c r="C69" s="56">
        <v>5.93</v>
      </c>
      <c r="D69" s="55">
        <v>2.5</v>
      </c>
      <c r="E69" s="57">
        <f t="shared" si="2"/>
        <v>1.9456278457</v>
      </c>
      <c r="F69" s="57">
        <f t="shared" si="3"/>
        <v>2.3414114635999965</v>
      </c>
    </row>
    <row r="70" spans="1:6" ht="16.5">
      <c r="A70" s="55">
        <v>65</v>
      </c>
      <c r="B70" s="56">
        <v>2.79</v>
      </c>
      <c r="C70" s="56">
        <v>5.49</v>
      </c>
      <c r="D70" s="55">
        <v>2.1</v>
      </c>
      <c r="E70" s="57">
        <f aca="true" t="shared" si="4" ref="E70:E101">1.30691+0.240873*B70-0.00711223*B70^2</f>
        <v>1.9235833604569998</v>
      </c>
      <c r="F70" s="57">
        <f aca="true" t="shared" si="5" ref="F70:F101">-7.22348+4.22831*C70-0.441036*C70^2</f>
        <v>2.697072756399999</v>
      </c>
    </row>
    <row r="71" spans="1:6" ht="16.5">
      <c r="A71" s="55">
        <v>66</v>
      </c>
      <c r="B71" s="56">
        <v>6.43</v>
      </c>
      <c r="C71" s="56">
        <v>4.67</v>
      </c>
      <c r="D71" s="55">
        <v>3.1</v>
      </c>
      <c r="E71" s="57">
        <f t="shared" si="4"/>
        <v>2.5616689518729996</v>
      </c>
      <c r="F71" s="57">
        <f t="shared" si="5"/>
        <v>2.9042176796000003</v>
      </c>
    </row>
    <row r="72" spans="1:6" ht="16.5">
      <c r="A72" s="55">
        <v>67</v>
      </c>
      <c r="B72" s="56">
        <v>5.9</v>
      </c>
      <c r="C72" s="56">
        <v>4.14</v>
      </c>
      <c r="D72" s="55">
        <v>3</v>
      </c>
      <c r="E72" s="57">
        <f t="shared" si="4"/>
        <v>2.4804839737</v>
      </c>
      <c r="F72" s="57">
        <f t="shared" si="5"/>
        <v>2.7225427743999964</v>
      </c>
    </row>
    <row r="73" spans="1:6" ht="16.5">
      <c r="A73" s="55">
        <v>68</v>
      </c>
      <c r="B73" s="56">
        <v>6.8</v>
      </c>
      <c r="C73" s="56">
        <v>4.84</v>
      </c>
      <c r="D73" s="55">
        <v>3.1</v>
      </c>
      <c r="E73" s="57">
        <f t="shared" si="4"/>
        <v>2.6159768848000002</v>
      </c>
      <c r="F73" s="57">
        <f t="shared" si="5"/>
        <v>2.910007478399997</v>
      </c>
    </row>
    <row r="74" spans="1:6" ht="16.5">
      <c r="A74" s="55">
        <v>69</v>
      </c>
      <c r="B74" s="56">
        <v>3.9</v>
      </c>
      <c r="C74" s="56">
        <v>4.46</v>
      </c>
      <c r="D74" s="55">
        <v>2.8</v>
      </c>
      <c r="E74" s="57">
        <f t="shared" si="4"/>
        <v>2.1381376817</v>
      </c>
      <c r="F74" s="57">
        <f t="shared" si="5"/>
        <v>2.861870902399996</v>
      </c>
    </row>
    <row r="75" spans="1:6" ht="16.5">
      <c r="A75" s="55">
        <v>70</v>
      </c>
      <c r="B75" s="56">
        <v>2.79</v>
      </c>
      <c r="C75" s="56">
        <v>4.99</v>
      </c>
      <c r="D75" s="55">
        <v>2.6</v>
      </c>
      <c r="E75" s="57">
        <f t="shared" si="4"/>
        <v>1.9235833604569998</v>
      </c>
      <c r="F75" s="57">
        <f t="shared" si="5"/>
        <v>2.8939463963999987</v>
      </c>
    </row>
    <row r="76" spans="1:6" ht="16.5">
      <c r="A76" s="55">
        <v>71</v>
      </c>
      <c r="B76" s="56">
        <v>7.96</v>
      </c>
      <c r="C76" s="56">
        <v>4.84</v>
      </c>
      <c r="D76" s="55">
        <v>3.1</v>
      </c>
      <c r="E76" s="57">
        <f t="shared" si="4"/>
        <v>2.773616807632</v>
      </c>
      <c r="F76" s="57">
        <f t="shared" si="5"/>
        <v>2.910007478399997</v>
      </c>
    </row>
    <row r="77" spans="1:6" ht="16.5">
      <c r="A77" s="55">
        <v>72</v>
      </c>
      <c r="B77" s="56">
        <v>3.79</v>
      </c>
      <c r="C77" s="56">
        <v>5.46</v>
      </c>
      <c r="D77" s="55">
        <v>1.9</v>
      </c>
      <c r="E77" s="57">
        <f t="shared" si="4"/>
        <v>2.117657887057</v>
      </c>
      <c r="F77" s="57">
        <f t="shared" si="5"/>
        <v>2.715103782399998</v>
      </c>
    </row>
    <row r="78" spans="1:6" ht="16.5">
      <c r="A78" s="55">
        <v>73</v>
      </c>
      <c r="B78" s="56">
        <v>6.9</v>
      </c>
      <c r="C78" s="56">
        <v>6.13</v>
      </c>
      <c r="D78" s="55">
        <v>3</v>
      </c>
      <c r="E78" s="57">
        <f t="shared" si="4"/>
        <v>2.6303204297</v>
      </c>
      <c r="F78" s="57">
        <f t="shared" si="5"/>
        <v>2.1232946316000003</v>
      </c>
    </row>
    <row r="79" spans="1:6" ht="16.5">
      <c r="A79" s="55">
        <v>74</v>
      </c>
      <c r="B79" s="56">
        <v>2.9</v>
      </c>
      <c r="C79" s="56">
        <v>4.99</v>
      </c>
      <c r="D79" s="55">
        <v>2.6</v>
      </c>
      <c r="E79" s="57">
        <f t="shared" si="4"/>
        <v>1.9456278457</v>
      </c>
      <c r="F79" s="57">
        <f t="shared" si="5"/>
        <v>2.8939463963999987</v>
      </c>
    </row>
    <row r="80" spans="1:6" ht="16.5">
      <c r="A80" s="55">
        <v>75</v>
      </c>
      <c r="B80" s="56">
        <v>4.06</v>
      </c>
      <c r="C80" s="56">
        <v>4.4</v>
      </c>
      <c r="D80" s="55">
        <v>2.8</v>
      </c>
      <c r="E80" s="57">
        <f t="shared" si="4"/>
        <v>2.167619225572</v>
      </c>
      <c r="F80" s="57">
        <f t="shared" si="5"/>
        <v>2.842627039999998</v>
      </c>
    </row>
    <row r="81" spans="1:6" ht="16.5">
      <c r="A81" s="55">
        <v>76</v>
      </c>
      <c r="B81" s="56">
        <v>5.48</v>
      </c>
      <c r="C81" s="56">
        <v>4.73</v>
      </c>
      <c r="D81" s="55">
        <v>3</v>
      </c>
      <c r="E81" s="57">
        <f t="shared" si="4"/>
        <v>2.413310928208</v>
      </c>
      <c r="F81" s="57">
        <f t="shared" si="5"/>
        <v>2.909171975599998</v>
      </c>
    </row>
    <row r="82" spans="1:6" ht="16.5">
      <c r="A82" s="55">
        <v>77</v>
      </c>
      <c r="B82" s="56">
        <v>4.11</v>
      </c>
      <c r="C82" s="56">
        <v>6.21</v>
      </c>
      <c r="D82" s="55">
        <v>2.2</v>
      </c>
      <c r="E82" s="57">
        <f t="shared" si="4"/>
        <v>2.1767575296170003</v>
      </c>
      <c r="F82" s="57">
        <f t="shared" si="5"/>
        <v>2.026168692399999</v>
      </c>
    </row>
    <row r="83" spans="1:6" ht="16.5">
      <c r="A83" s="55">
        <v>78</v>
      </c>
      <c r="B83" s="56">
        <v>3.92</v>
      </c>
      <c r="C83" s="56">
        <v>5.49</v>
      </c>
      <c r="D83" s="55">
        <v>2.2</v>
      </c>
      <c r="E83" s="57">
        <f t="shared" si="4"/>
        <v>2.141842788928</v>
      </c>
      <c r="F83" s="57">
        <f t="shared" si="5"/>
        <v>2.697072756399999</v>
      </c>
    </row>
    <row r="84" spans="1:6" ht="16.5">
      <c r="A84" s="55">
        <v>79</v>
      </c>
      <c r="B84" s="56">
        <v>2.79</v>
      </c>
      <c r="C84" s="56">
        <v>5.93</v>
      </c>
      <c r="D84" s="55">
        <v>2.2</v>
      </c>
      <c r="E84" s="57">
        <f t="shared" si="4"/>
        <v>1.9235833604569998</v>
      </c>
      <c r="F84" s="57">
        <f t="shared" si="5"/>
        <v>2.3414114635999965</v>
      </c>
    </row>
    <row r="85" spans="1:6" ht="16.5">
      <c r="A85" s="55">
        <v>80</v>
      </c>
      <c r="B85" s="56">
        <v>3.32</v>
      </c>
      <c r="C85" s="56">
        <v>5.93</v>
      </c>
      <c r="D85" s="55">
        <v>2.3</v>
      </c>
      <c r="E85" s="57">
        <f t="shared" si="4"/>
        <v>2.028214516048</v>
      </c>
      <c r="F85" s="57">
        <f t="shared" si="5"/>
        <v>2.3414114635999965</v>
      </c>
    </row>
    <row r="86" spans="1:6" ht="16.5">
      <c r="A86" s="55">
        <v>81</v>
      </c>
      <c r="B86" s="56">
        <v>3.37</v>
      </c>
      <c r="C86" s="56">
        <v>3.86</v>
      </c>
      <c r="D86" s="55">
        <v>2</v>
      </c>
      <c r="E86" s="57">
        <f t="shared" si="4"/>
        <v>2.0378791251129997</v>
      </c>
      <c r="F86" s="57">
        <f t="shared" si="5"/>
        <v>2.5265366143999977</v>
      </c>
    </row>
    <row r="87" spans="1:6" ht="16.5">
      <c r="A87" s="55">
        <v>82</v>
      </c>
      <c r="B87" s="56">
        <v>3.85</v>
      </c>
      <c r="C87" s="56">
        <v>3.03</v>
      </c>
      <c r="D87" s="55">
        <v>1.6</v>
      </c>
      <c r="E87" s="57">
        <f t="shared" si="4"/>
        <v>2.1288500208250003</v>
      </c>
      <c r="F87" s="57">
        <f t="shared" si="5"/>
        <v>1.5391918875999977</v>
      </c>
    </row>
    <row r="88" spans="1:6" ht="16.5">
      <c r="A88" s="55">
        <v>83</v>
      </c>
      <c r="B88" s="56">
        <v>3.85</v>
      </c>
      <c r="C88" s="56">
        <v>3.72</v>
      </c>
      <c r="D88" s="55">
        <v>1.6</v>
      </c>
      <c r="E88" s="57">
        <f t="shared" si="4"/>
        <v>2.1288500208250003</v>
      </c>
      <c r="F88" s="57">
        <f t="shared" si="5"/>
        <v>2.402600617599999</v>
      </c>
    </row>
    <row r="89" spans="1:6" ht="16.5">
      <c r="A89" s="55">
        <v>84</v>
      </c>
      <c r="B89" s="56">
        <v>4.9</v>
      </c>
      <c r="C89" s="56">
        <v>3.46</v>
      </c>
      <c r="D89" s="55">
        <v>1.8</v>
      </c>
      <c r="E89" s="57">
        <f t="shared" si="4"/>
        <v>2.3164230577000002</v>
      </c>
      <c r="F89" s="57">
        <f t="shared" si="5"/>
        <v>2.126566022399997</v>
      </c>
    </row>
    <row r="90" spans="1:6" ht="16.5">
      <c r="A90" s="55">
        <v>85</v>
      </c>
      <c r="B90" s="56">
        <v>4.74</v>
      </c>
      <c r="C90" s="56">
        <v>3.75</v>
      </c>
      <c r="D90" s="55">
        <v>2.6</v>
      </c>
      <c r="E90" s="57">
        <f t="shared" si="4"/>
        <v>2.2888532812520004</v>
      </c>
      <c r="F90" s="57">
        <f t="shared" si="5"/>
        <v>2.4306137499999982</v>
      </c>
    </row>
    <row r="91" spans="1:6" ht="16.5">
      <c r="A91" s="55">
        <v>86</v>
      </c>
      <c r="B91" s="56">
        <v>3.43</v>
      </c>
      <c r="C91" s="56">
        <v>3.82</v>
      </c>
      <c r="D91" s="55">
        <v>2.5</v>
      </c>
      <c r="E91" s="57">
        <f t="shared" si="4"/>
        <v>2.0494297152730003</v>
      </c>
      <c r="F91" s="57">
        <f t="shared" si="5"/>
        <v>2.4928904735999984</v>
      </c>
    </row>
    <row r="92" spans="1:6" ht="16.5">
      <c r="A92" s="55">
        <v>87</v>
      </c>
      <c r="B92" s="56">
        <v>5.96</v>
      </c>
      <c r="C92" s="56">
        <v>3.36</v>
      </c>
      <c r="D92" s="55">
        <v>2.5</v>
      </c>
      <c r="E92" s="57">
        <f t="shared" si="4"/>
        <v>2.4898752908320003</v>
      </c>
      <c r="F92" s="57">
        <f t="shared" si="5"/>
        <v>2.004521574399999</v>
      </c>
    </row>
    <row r="93" spans="1:6" ht="16.5">
      <c r="A93" s="55">
        <v>88</v>
      </c>
      <c r="B93" s="56">
        <v>5.55</v>
      </c>
      <c r="C93" s="56">
        <v>3.88</v>
      </c>
      <c r="D93" s="55">
        <v>2.8</v>
      </c>
      <c r="E93" s="57">
        <f t="shared" si="4"/>
        <v>2.4246806854250003</v>
      </c>
      <c r="F93" s="57">
        <f t="shared" si="5"/>
        <v>2.5428304415999987</v>
      </c>
    </row>
    <row r="94" spans="1:6" ht="16.5">
      <c r="A94" s="55">
        <v>89</v>
      </c>
      <c r="B94" s="56">
        <v>4.19</v>
      </c>
      <c r="C94" s="56">
        <v>3.67</v>
      </c>
      <c r="D94" s="55">
        <v>2.8</v>
      </c>
      <c r="E94" s="57">
        <f t="shared" si="4"/>
        <v>2.191304848897</v>
      </c>
      <c r="F94" s="57">
        <f t="shared" si="5"/>
        <v>2.354147919599999</v>
      </c>
    </row>
    <row r="95" spans="1:6" ht="16.5">
      <c r="A95" s="55">
        <v>90</v>
      </c>
      <c r="B95" s="56">
        <v>7.48</v>
      </c>
      <c r="C95" s="56">
        <v>3.87</v>
      </c>
      <c r="D95" s="55">
        <v>2.5</v>
      </c>
      <c r="E95" s="57">
        <f t="shared" si="4"/>
        <v>2.710707926608</v>
      </c>
      <c r="F95" s="57">
        <f t="shared" si="5"/>
        <v>2.534727631599999</v>
      </c>
    </row>
    <row r="96" spans="1:6" ht="16.5">
      <c r="A96" s="55">
        <v>91</v>
      </c>
      <c r="B96" s="56">
        <v>5.38</v>
      </c>
      <c r="C96" s="56">
        <v>3.87</v>
      </c>
      <c r="D96" s="55">
        <v>2</v>
      </c>
      <c r="E96" s="57">
        <f t="shared" si="4"/>
        <v>2.396947509988</v>
      </c>
      <c r="F96" s="57">
        <f t="shared" si="5"/>
        <v>2.534727631599999</v>
      </c>
    </row>
    <row r="97" spans="1:6" ht="16.5">
      <c r="A97" s="55">
        <v>92</v>
      </c>
      <c r="B97" s="56">
        <v>2.9</v>
      </c>
      <c r="C97" s="56">
        <v>3.03</v>
      </c>
      <c r="D97" s="55">
        <v>1.1</v>
      </c>
      <c r="E97" s="57">
        <f t="shared" si="4"/>
        <v>1.9456278457</v>
      </c>
      <c r="F97" s="57">
        <f t="shared" si="5"/>
        <v>1.5391918875999977</v>
      </c>
    </row>
    <row r="98" spans="1:6" ht="16.5">
      <c r="A98" s="55">
        <v>93</v>
      </c>
      <c r="B98" s="56">
        <v>5.85</v>
      </c>
      <c r="C98" s="56">
        <v>3.8</v>
      </c>
      <c r="D98" s="55">
        <v>1.8</v>
      </c>
      <c r="E98" s="57">
        <f t="shared" si="4"/>
        <v>2.472618758825</v>
      </c>
      <c r="F98" s="57">
        <f t="shared" si="5"/>
        <v>2.4755381599999975</v>
      </c>
    </row>
    <row r="99" spans="1:6" ht="16.5">
      <c r="A99" s="55">
        <v>94</v>
      </c>
      <c r="B99" s="56">
        <v>6.01</v>
      </c>
      <c r="C99" s="56">
        <v>3.37</v>
      </c>
      <c r="D99" s="55">
        <v>2.1</v>
      </c>
      <c r="E99" s="57">
        <f t="shared" si="4"/>
        <v>2.497662271177</v>
      </c>
      <c r="F99" s="57">
        <f t="shared" si="5"/>
        <v>2.0171229515999984</v>
      </c>
    </row>
    <row r="100" spans="1:6" ht="16.5">
      <c r="A100" s="55">
        <v>95</v>
      </c>
      <c r="B100" s="56">
        <v>6.13</v>
      </c>
      <c r="C100" s="56">
        <v>3.67</v>
      </c>
      <c r="D100" s="55">
        <v>2.2</v>
      </c>
      <c r="E100" s="57">
        <f t="shared" si="4"/>
        <v>2.516205934513</v>
      </c>
      <c r="F100" s="57">
        <f t="shared" si="5"/>
        <v>2.354147919599999</v>
      </c>
    </row>
    <row r="101" spans="1:6" ht="16.5">
      <c r="A101" s="55">
        <v>96</v>
      </c>
      <c r="B101" s="56">
        <v>4.22</v>
      </c>
      <c r="C101" s="56">
        <v>3.07</v>
      </c>
      <c r="D101" s="55">
        <v>1.6</v>
      </c>
      <c r="E101" s="57">
        <f t="shared" si="4"/>
        <v>2.196736623268</v>
      </c>
      <c r="F101" s="57">
        <f t="shared" si="5"/>
        <v>1.6007115035999986</v>
      </c>
    </row>
    <row r="102" spans="1:6" ht="16.5">
      <c r="A102" s="55">
        <v>97</v>
      </c>
      <c r="B102" s="56">
        <v>6.01</v>
      </c>
      <c r="C102" s="56">
        <v>3.69</v>
      </c>
      <c r="D102" s="55">
        <v>2.2</v>
      </c>
      <c r="E102" s="57">
        <f aca="true" t="shared" si="6" ref="E102:E133">1.30691+0.240873*B102-0.00711223*B102^2</f>
        <v>2.497662271177</v>
      </c>
      <c r="F102" s="57">
        <f aca="true" t="shared" si="7" ref="F102:F133">-7.22348+4.22831*C102-0.441036*C102^2</f>
        <v>2.373793620399998</v>
      </c>
    </row>
    <row r="103" spans="1:6" ht="16.5">
      <c r="A103" s="55">
        <v>98</v>
      </c>
      <c r="B103" s="56">
        <v>7.59</v>
      </c>
      <c r="C103" s="56">
        <v>3.88</v>
      </c>
      <c r="D103" s="55">
        <v>2.7</v>
      </c>
      <c r="E103" s="57">
        <f t="shared" si="6"/>
        <v>2.7254140129369997</v>
      </c>
      <c r="F103" s="57">
        <f t="shared" si="7"/>
        <v>2.5428304415999987</v>
      </c>
    </row>
    <row r="104" spans="1:6" ht="16.5">
      <c r="A104" s="55">
        <v>99</v>
      </c>
      <c r="B104" s="56">
        <v>3.79</v>
      </c>
      <c r="C104" s="56">
        <v>3.85</v>
      </c>
      <c r="D104" s="55">
        <v>1.4</v>
      </c>
      <c r="E104" s="57">
        <f t="shared" si="6"/>
        <v>2.117657887057</v>
      </c>
      <c r="F104" s="57">
        <f t="shared" si="7"/>
        <v>2.518257389999998</v>
      </c>
    </row>
    <row r="105" spans="1:6" ht="16.5">
      <c r="A105" s="55">
        <v>100</v>
      </c>
      <c r="B105" s="56">
        <v>4.85</v>
      </c>
      <c r="C105" s="56">
        <v>3.84</v>
      </c>
      <c r="D105" s="55">
        <v>2.1</v>
      </c>
      <c r="E105" s="57">
        <f t="shared" si="6"/>
        <v>2.307846619825</v>
      </c>
      <c r="F105" s="57">
        <f t="shared" si="7"/>
        <v>2.509889958399996</v>
      </c>
    </row>
    <row r="106" spans="1:6" ht="16.5">
      <c r="A106" s="55">
        <v>101</v>
      </c>
      <c r="B106" s="56">
        <v>7.69</v>
      </c>
      <c r="C106" s="56">
        <v>4.04</v>
      </c>
      <c r="D106" s="55">
        <v>2.4</v>
      </c>
      <c r="E106" s="57">
        <f t="shared" si="6"/>
        <v>2.738633825497</v>
      </c>
      <c r="F106" s="57">
        <f t="shared" si="7"/>
        <v>2.6604792223999967</v>
      </c>
    </row>
    <row r="107" spans="1:6" ht="16.5">
      <c r="A107" s="55">
        <v>102</v>
      </c>
      <c r="B107" s="56">
        <v>5.27</v>
      </c>
      <c r="C107" s="56">
        <v>3.65</v>
      </c>
      <c r="D107" s="55">
        <v>2.1</v>
      </c>
      <c r="E107" s="57">
        <f t="shared" si="6"/>
        <v>2.3787834574330002</v>
      </c>
      <c r="F107" s="57">
        <f t="shared" si="7"/>
        <v>2.3341493899999977</v>
      </c>
    </row>
    <row r="108" spans="1:6" ht="16.5">
      <c r="A108" s="55">
        <v>103</v>
      </c>
      <c r="B108" s="56">
        <v>5.59</v>
      </c>
      <c r="C108" s="56">
        <v>3.73</v>
      </c>
      <c r="D108" s="55">
        <v>1.9</v>
      </c>
      <c r="E108" s="57">
        <f t="shared" si="6"/>
        <v>2.431146395737</v>
      </c>
      <c r="F108" s="57">
        <f t="shared" si="7"/>
        <v>2.412026535599998</v>
      </c>
    </row>
    <row r="109" spans="1:6" ht="16.5">
      <c r="A109" s="55">
        <v>104</v>
      </c>
      <c r="B109" s="56">
        <v>5.55</v>
      </c>
      <c r="C109" s="56">
        <v>3.85</v>
      </c>
      <c r="D109" s="55">
        <v>1.8</v>
      </c>
      <c r="E109" s="57">
        <f t="shared" si="6"/>
        <v>2.4246806854250003</v>
      </c>
      <c r="F109" s="57">
        <f t="shared" si="7"/>
        <v>2.518257389999998</v>
      </c>
    </row>
    <row r="110" spans="1:6" ht="16.5">
      <c r="A110" s="55">
        <v>105</v>
      </c>
      <c r="B110" s="56">
        <v>5.69</v>
      </c>
      <c r="C110" s="56">
        <v>3.75</v>
      </c>
      <c r="D110" s="55">
        <v>2</v>
      </c>
      <c r="E110" s="57">
        <f t="shared" si="6"/>
        <v>2.4472111002970003</v>
      </c>
      <c r="F110" s="57">
        <f t="shared" si="7"/>
        <v>2.4306137499999982</v>
      </c>
    </row>
    <row r="111" spans="1:6" ht="16.5">
      <c r="A111" s="55">
        <v>106</v>
      </c>
      <c r="B111" s="56">
        <v>5.32</v>
      </c>
      <c r="C111" s="56">
        <v>3.45</v>
      </c>
      <c r="D111" s="55">
        <v>2.4</v>
      </c>
      <c r="E111" s="57">
        <f t="shared" si="6"/>
        <v>2.3870611816480003</v>
      </c>
      <c r="F111" s="57">
        <f t="shared" si="7"/>
        <v>2.114758509999998</v>
      </c>
    </row>
    <row r="112" spans="1:6" ht="16.5">
      <c r="A112" s="55">
        <v>107</v>
      </c>
      <c r="B112" s="56">
        <v>2.58</v>
      </c>
      <c r="C112" s="56">
        <v>4.01</v>
      </c>
      <c r="D112" s="55">
        <v>1.4</v>
      </c>
      <c r="E112" s="57">
        <f t="shared" si="6"/>
        <v>1.881020492228</v>
      </c>
      <c r="F112" s="57">
        <f t="shared" si="7"/>
        <v>2.640140116399998</v>
      </c>
    </row>
    <row r="113" spans="1:6" ht="16.5">
      <c r="A113" s="55">
        <v>108</v>
      </c>
      <c r="B113" s="56">
        <v>5.8</v>
      </c>
      <c r="C113" s="56">
        <v>3.85</v>
      </c>
      <c r="D113" s="55">
        <v>1.9</v>
      </c>
      <c r="E113" s="57">
        <f t="shared" si="6"/>
        <v>2.4647179828</v>
      </c>
      <c r="F113" s="57">
        <f t="shared" si="7"/>
        <v>2.518257389999998</v>
      </c>
    </row>
    <row r="114" spans="1:6" ht="16.5">
      <c r="A114" s="55">
        <v>109</v>
      </c>
      <c r="B114" s="56">
        <v>5.25</v>
      </c>
      <c r="C114" s="56">
        <v>3.55</v>
      </c>
      <c r="D114" s="55">
        <v>2.3</v>
      </c>
      <c r="E114" s="57">
        <f t="shared" si="6"/>
        <v>2.375462410625</v>
      </c>
      <c r="F114" s="57">
        <f t="shared" si="7"/>
        <v>2.228864309999998</v>
      </c>
    </row>
    <row r="115" spans="1:6" ht="16.5">
      <c r="A115" s="55">
        <v>110</v>
      </c>
      <c r="B115" s="56">
        <v>5.25</v>
      </c>
      <c r="C115" s="56">
        <v>3.25</v>
      </c>
      <c r="D115" s="51">
        <v>1.6</v>
      </c>
      <c r="E115" s="57">
        <f t="shared" si="6"/>
        <v>2.375462410625</v>
      </c>
      <c r="F115" s="57">
        <f t="shared" si="7"/>
        <v>1.8600847499999977</v>
      </c>
    </row>
    <row r="116" spans="1:6" ht="16.5">
      <c r="A116" s="55">
        <v>111</v>
      </c>
      <c r="B116" s="56">
        <v>5.74</v>
      </c>
      <c r="C116" s="56">
        <v>3.43</v>
      </c>
      <c r="D116" s="55">
        <v>2.1</v>
      </c>
      <c r="E116" s="57">
        <f t="shared" si="6"/>
        <v>2.455190110852</v>
      </c>
      <c r="F116" s="57">
        <f t="shared" si="7"/>
        <v>2.0908788635999986</v>
      </c>
    </row>
    <row r="117" spans="1:6" ht="16.5">
      <c r="A117" s="55">
        <v>112</v>
      </c>
      <c r="B117" s="56">
        <v>5.59</v>
      </c>
      <c r="C117" s="56">
        <v>3.67</v>
      </c>
      <c r="D117" s="55">
        <v>2.3</v>
      </c>
      <c r="E117" s="57">
        <f t="shared" si="6"/>
        <v>2.431146395737</v>
      </c>
      <c r="F117" s="57">
        <f t="shared" si="7"/>
        <v>2.354147919599999</v>
      </c>
    </row>
    <row r="118" spans="1:6" ht="16.5">
      <c r="A118" s="55">
        <v>113</v>
      </c>
      <c r="B118" s="56">
        <v>5.32</v>
      </c>
      <c r="C118" s="56">
        <v>3.64</v>
      </c>
      <c r="D118" s="55">
        <v>2.3</v>
      </c>
      <c r="E118" s="57">
        <f t="shared" si="6"/>
        <v>2.3870611816480003</v>
      </c>
      <c r="F118" s="57">
        <f t="shared" si="7"/>
        <v>2.3240178143999985</v>
      </c>
    </row>
    <row r="119" spans="1:6" ht="16.5">
      <c r="A119" s="55">
        <v>114</v>
      </c>
      <c r="B119" s="56">
        <v>3.32</v>
      </c>
      <c r="C119" s="56">
        <v>3.45</v>
      </c>
      <c r="D119" s="55">
        <v>1.4</v>
      </c>
      <c r="E119" s="57">
        <f t="shared" si="6"/>
        <v>2.028214516048</v>
      </c>
      <c r="F119" s="57">
        <f t="shared" si="7"/>
        <v>2.114758509999998</v>
      </c>
    </row>
    <row r="120" spans="1:6" ht="16.5">
      <c r="A120" s="55">
        <v>115</v>
      </c>
      <c r="B120" s="56">
        <v>2</v>
      </c>
      <c r="C120" s="56">
        <v>3.05</v>
      </c>
      <c r="D120" s="55">
        <v>1</v>
      </c>
      <c r="E120" s="57">
        <f t="shared" si="6"/>
        <v>1.76020708</v>
      </c>
      <c r="F120" s="57">
        <f t="shared" si="7"/>
        <v>1.570128109999998</v>
      </c>
    </row>
    <row r="121" spans="1:6" ht="16.5">
      <c r="A121" s="55">
        <v>116</v>
      </c>
      <c r="B121" s="56">
        <v>2</v>
      </c>
      <c r="C121" s="56">
        <v>3.05</v>
      </c>
      <c r="D121" s="55">
        <v>0.9</v>
      </c>
      <c r="E121" s="57">
        <f t="shared" si="6"/>
        <v>1.76020708</v>
      </c>
      <c r="F121" s="57">
        <f t="shared" si="7"/>
        <v>1.570128109999998</v>
      </c>
    </row>
    <row r="122" spans="1:6" ht="16.5">
      <c r="A122" s="55">
        <v>117</v>
      </c>
      <c r="B122" s="56">
        <v>4.95</v>
      </c>
      <c r="C122" s="56">
        <v>4.03</v>
      </c>
      <c r="D122" s="55">
        <v>1.8</v>
      </c>
      <c r="E122" s="57">
        <f t="shared" si="6"/>
        <v>2.324963934425</v>
      </c>
      <c r="F122" s="57">
        <f t="shared" si="7"/>
        <v>2.6537877275999966</v>
      </c>
    </row>
    <row r="123" spans="1:6" ht="16.5">
      <c r="A123" s="55">
        <v>118</v>
      </c>
      <c r="B123" s="56">
        <v>5.38</v>
      </c>
      <c r="C123" s="56">
        <v>3.83</v>
      </c>
      <c r="D123" s="55">
        <v>2.6</v>
      </c>
      <c r="E123" s="57">
        <f t="shared" si="6"/>
        <v>2.396947509988</v>
      </c>
      <c r="F123" s="57">
        <f t="shared" si="7"/>
        <v>2.501434319599997</v>
      </c>
    </row>
    <row r="124" spans="1:6" ht="16.5">
      <c r="A124" s="55">
        <v>119</v>
      </c>
      <c r="B124" s="56">
        <v>4.95</v>
      </c>
      <c r="C124" s="56">
        <v>3.65</v>
      </c>
      <c r="D124" s="55">
        <v>1.6</v>
      </c>
      <c r="E124" s="57">
        <f t="shared" si="6"/>
        <v>2.324963934425</v>
      </c>
      <c r="F124" s="57">
        <f t="shared" si="7"/>
        <v>2.3341493899999977</v>
      </c>
    </row>
    <row r="125" spans="1:6" ht="16.5">
      <c r="A125" s="55">
        <v>120</v>
      </c>
      <c r="B125" s="56">
        <v>4.85</v>
      </c>
      <c r="C125" s="56">
        <v>3.11</v>
      </c>
      <c r="D125" s="55">
        <v>1.6</v>
      </c>
      <c r="E125" s="57">
        <f t="shared" si="6"/>
        <v>2.307846619825</v>
      </c>
      <c r="F125" s="57">
        <f t="shared" si="7"/>
        <v>1.660819804399999</v>
      </c>
    </row>
    <row r="126" spans="1:6" ht="16.5">
      <c r="A126" s="55">
        <v>121</v>
      </c>
      <c r="B126" s="56">
        <v>8.96</v>
      </c>
      <c r="C126" s="56">
        <v>4.16</v>
      </c>
      <c r="D126" s="55">
        <v>2.9</v>
      </c>
      <c r="E126" s="57">
        <f t="shared" si="6"/>
        <v>2.894150876032</v>
      </c>
      <c r="F126" s="57">
        <f t="shared" si="7"/>
        <v>2.7338969983999997</v>
      </c>
    </row>
    <row r="127" spans="1:6" ht="16.5">
      <c r="A127" s="55">
        <v>122</v>
      </c>
      <c r="B127" s="56">
        <v>7.59</v>
      </c>
      <c r="C127" s="56">
        <v>4.67</v>
      </c>
      <c r="D127" s="55">
        <v>2.6</v>
      </c>
      <c r="E127" s="57">
        <f t="shared" si="6"/>
        <v>2.7254140129369997</v>
      </c>
      <c r="F127" s="57">
        <f t="shared" si="7"/>
        <v>2.9042176796000003</v>
      </c>
    </row>
    <row r="128" spans="1:6" ht="16.5">
      <c r="A128" s="55">
        <v>123</v>
      </c>
      <c r="B128" s="56">
        <v>7.8</v>
      </c>
      <c r="C128" s="56">
        <v>4.63</v>
      </c>
      <c r="D128" s="55">
        <v>2.7</v>
      </c>
      <c r="E128" s="57">
        <f t="shared" si="6"/>
        <v>2.7530113268000003</v>
      </c>
      <c r="F128" s="57">
        <f t="shared" si="7"/>
        <v>2.8991506715999975</v>
      </c>
    </row>
    <row r="129" spans="1:6" ht="16.5">
      <c r="A129" s="55">
        <v>124</v>
      </c>
      <c r="B129" s="56">
        <v>12.56</v>
      </c>
      <c r="C129" s="56">
        <v>4.21</v>
      </c>
      <c r="D129" s="55">
        <v>3</v>
      </c>
      <c r="E129" s="57">
        <f t="shared" si="6"/>
        <v>3.210294993472</v>
      </c>
      <c r="F129" s="57">
        <f t="shared" si="7"/>
        <v>2.760738932399998</v>
      </c>
    </row>
    <row r="130" spans="1:6" ht="16.5">
      <c r="A130" s="55">
        <v>125</v>
      </c>
      <c r="B130" s="56">
        <v>10.43</v>
      </c>
      <c r="C130" s="56">
        <v>4.16</v>
      </c>
      <c r="D130" s="55">
        <v>3</v>
      </c>
      <c r="E130" s="57">
        <f t="shared" si="6"/>
        <v>3.0455121606730002</v>
      </c>
      <c r="F130" s="57">
        <f t="shared" si="7"/>
        <v>2.7338969983999997</v>
      </c>
    </row>
    <row r="131" spans="1:6" ht="16.5">
      <c r="A131" s="55">
        <v>126</v>
      </c>
      <c r="B131" s="56">
        <v>9.91</v>
      </c>
      <c r="C131" s="56">
        <v>4.81</v>
      </c>
      <c r="D131" s="55">
        <v>2.9</v>
      </c>
      <c r="E131" s="57">
        <f t="shared" si="6"/>
        <v>2.995482834937</v>
      </c>
      <c r="F131" s="57">
        <f t="shared" si="7"/>
        <v>2.9108381003999995</v>
      </c>
    </row>
    <row r="132" spans="1:6" ht="16.5">
      <c r="A132" s="55">
        <v>127</v>
      </c>
      <c r="B132" s="56">
        <v>7.91</v>
      </c>
      <c r="C132" s="56">
        <v>4.35</v>
      </c>
      <c r="D132" s="55">
        <v>2.1</v>
      </c>
      <c r="E132" s="57">
        <f t="shared" si="6"/>
        <v>2.767216712137</v>
      </c>
      <c r="F132" s="57">
        <f t="shared" si="7"/>
        <v>2.8241647899999975</v>
      </c>
    </row>
    <row r="133" spans="1:6" ht="16.5">
      <c r="A133" s="55">
        <v>128</v>
      </c>
      <c r="B133" s="56">
        <v>10.43</v>
      </c>
      <c r="C133" s="56">
        <v>4.02</v>
      </c>
      <c r="D133" s="55">
        <v>2.8</v>
      </c>
      <c r="E133" s="57">
        <f t="shared" si="6"/>
        <v>3.0455121606730002</v>
      </c>
      <c r="F133" s="57">
        <f t="shared" si="7"/>
        <v>2.6470080255999973</v>
      </c>
    </row>
    <row r="134" spans="1:6" ht="16.5">
      <c r="A134" s="55">
        <v>129</v>
      </c>
      <c r="B134" s="56">
        <v>7.59</v>
      </c>
      <c r="C134" s="56">
        <v>4.59</v>
      </c>
      <c r="D134" s="55">
        <v>2.3</v>
      </c>
      <c r="E134" s="57">
        <f aca="true" t="shared" si="8" ref="E134:E155">1.30691+0.240873*B134-0.00711223*B134^2</f>
        <v>2.7254140129369997</v>
      </c>
      <c r="F134" s="57">
        <f aca="true" t="shared" si="9" ref="F134:F155">-7.22348+4.22831*C134-0.441036*C134^2</f>
        <v>2.8926723483999996</v>
      </c>
    </row>
    <row r="135" spans="1:6" ht="16.5">
      <c r="A135" s="55">
        <v>130</v>
      </c>
      <c r="B135" s="56">
        <v>7.59</v>
      </c>
      <c r="C135" s="56">
        <v>4.59</v>
      </c>
      <c r="D135" s="55">
        <v>2.2</v>
      </c>
      <c r="E135" s="57">
        <f t="shared" si="8"/>
        <v>2.7254140129369997</v>
      </c>
      <c r="F135" s="57">
        <f t="shared" si="9"/>
        <v>2.8926723483999996</v>
      </c>
    </row>
    <row r="136" spans="1:6" ht="16.5">
      <c r="A136" s="55">
        <v>131</v>
      </c>
      <c r="B136" s="56">
        <v>7.69</v>
      </c>
      <c r="C136" s="56">
        <v>4.1</v>
      </c>
      <c r="D136" s="55">
        <v>2.5</v>
      </c>
      <c r="E136" s="57">
        <f t="shared" si="8"/>
        <v>2.738633825497</v>
      </c>
      <c r="F136" s="57">
        <f t="shared" si="9"/>
        <v>2.698775839999997</v>
      </c>
    </row>
    <row r="137" spans="1:6" ht="16.5">
      <c r="A137" s="55">
        <v>132</v>
      </c>
      <c r="B137" s="56">
        <v>12.56</v>
      </c>
      <c r="C137" s="56">
        <v>4.21</v>
      </c>
      <c r="D137" s="55">
        <v>3.2</v>
      </c>
      <c r="E137" s="57">
        <f t="shared" si="8"/>
        <v>3.210294993472</v>
      </c>
      <c r="F137" s="57">
        <f t="shared" si="9"/>
        <v>2.760738932399998</v>
      </c>
    </row>
    <row r="138" spans="1:6" ht="16.5">
      <c r="A138" s="55">
        <v>133</v>
      </c>
      <c r="B138" s="56">
        <v>5.48</v>
      </c>
      <c r="C138" s="56">
        <v>4.35</v>
      </c>
      <c r="D138" s="55">
        <v>2.5</v>
      </c>
      <c r="E138" s="57">
        <f t="shared" si="8"/>
        <v>2.413310928208</v>
      </c>
      <c r="F138" s="57">
        <f t="shared" si="9"/>
        <v>2.8241647899999975</v>
      </c>
    </row>
    <row r="139" spans="1:6" ht="16.5">
      <c r="A139" s="55">
        <v>134</v>
      </c>
      <c r="B139" s="56">
        <v>9.91</v>
      </c>
      <c r="C139" s="56">
        <v>4.81</v>
      </c>
      <c r="D139" s="55">
        <v>2.8</v>
      </c>
      <c r="E139" s="57">
        <f t="shared" si="8"/>
        <v>2.995482834937</v>
      </c>
      <c r="F139" s="57">
        <f t="shared" si="9"/>
        <v>2.9108381003999995</v>
      </c>
    </row>
    <row r="140" spans="1:6" ht="16.5">
      <c r="A140" s="55">
        <v>135</v>
      </c>
      <c r="B140" s="56">
        <v>6.01</v>
      </c>
      <c r="C140" s="56">
        <v>4.35</v>
      </c>
      <c r="D140" s="55">
        <v>2.1</v>
      </c>
      <c r="E140" s="57">
        <f t="shared" si="8"/>
        <v>2.497662271177</v>
      </c>
      <c r="F140" s="57">
        <f t="shared" si="9"/>
        <v>2.8241647899999975</v>
      </c>
    </row>
    <row r="141" spans="1:6" ht="16.5">
      <c r="A141" s="55">
        <v>136</v>
      </c>
      <c r="B141" s="56">
        <v>9.91</v>
      </c>
      <c r="C141" s="56">
        <v>4.81</v>
      </c>
      <c r="D141" s="55">
        <v>3</v>
      </c>
      <c r="E141" s="57">
        <f t="shared" si="8"/>
        <v>2.995482834937</v>
      </c>
      <c r="F141" s="57">
        <f t="shared" si="9"/>
        <v>2.9108381003999995</v>
      </c>
    </row>
    <row r="142" spans="1:6" ht="16.5">
      <c r="A142" s="55">
        <v>137</v>
      </c>
      <c r="B142" s="56">
        <v>9.91</v>
      </c>
      <c r="C142" s="56">
        <v>4.81</v>
      </c>
      <c r="D142" s="55">
        <v>2.8</v>
      </c>
      <c r="E142" s="57">
        <f t="shared" si="8"/>
        <v>2.995482834937</v>
      </c>
      <c r="F142" s="57">
        <f t="shared" si="9"/>
        <v>2.9108381003999995</v>
      </c>
    </row>
    <row r="143" spans="1:6" ht="16.5">
      <c r="A143" s="55">
        <v>138</v>
      </c>
      <c r="B143" s="56">
        <v>8.85</v>
      </c>
      <c r="C143" s="56">
        <v>4.83</v>
      </c>
      <c r="D143" s="55">
        <v>2.9</v>
      </c>
      <c r="E143" s="57">
        <f t="shared" si="8"/>
        <v>2.8815884158250005</v>
      </c>
      <c r="F143" s="57">
        <f t="shared" si="9"/>
        <v>2.910372559599997</v>
      </c>
    </row>
    <row r="144" spans="1:6" ht="16.5">
      <c r="A144" s="55">
        <v>139</v>
      </c>
      <c r="B144" s="56">
        <v>9.91</v>
      </c>
      <c r="C144" s="56">
        <v>4.81</v>
      </c>
      <c r="D144" s="55">
        <v>3</v>
      </c>
      <c r="E144" s="57">
        <f t="shared" si="8"/>
        <v>2.995482834937</v>
      </c>
      <c r="F144" s="57">
        <f t="shared" si="9"/>
        <v>2.9108381003999995</v>
      </c>
    </row>
    <row r="145" spans="1:6" ht="16.5">
      <c r="A145" s="55">
        <v>140</v>
      </c>
      <c r="B145" s="56">
        <v>5.48</v>
      </c>
      <c r="C145" s="56">
        <v>4.35</v>
      </c>
      <c r="D145" s="55">
        <v>2.6</v>
      </c>
      <c r="E145" s="57">
        <f t="shared" si="8"/>
        <v>2.413310928208</v>
      </c>
      <c r="F145" s="57">
        <f t="shared" si="9"/>
        <v>2.8241647899999975</v>
      </c>
    </row>
    <row r="146" spans="1:6" ht="16.5">
      <c r="A146" s="55">
        <v>141</v>
      </c>
      <c r="B146" s="56">
        <v>8.96</v>
      </c>
      <c r="C146" s="56">
        <v>4.42</v>
      </c>
      <c r="D146" s="55">
        <v>2.8</v>
      </c>
      <c r="E146" s="57">
        <f t="shared" si="8"/>
        <v>2.894150876032</v>
      </c>
      <c r="F146" s="57">
        <f t="shared" si="9"/>
        <v>2.849394489599998</v>
      </c>
    </row>
    <row r="147" spans="1:6" ht="16.5">
      <c r="A147" s="55">
        <v>142</v>
      </c>
      <c r="B147" s="56">
        <v>13.28</v>
      </c>
      <c r="C147" s="56">
        <v>4.42</v>
      </c>
      <c r="D147" s="55">
        <v>3.1</v>
      </c>
      <c r="E147" s="57">
        <f t="shared" si="8"/>
        <v>3.2514019367679996</v>
      </c>
      <c r="F147" s="57">
        <f t="shared" si="9"/>
        <v>2.849394489599998</v>
      </c>
    </row>
    <row r="148" spans="1:6" ht="16.5">
      <c r="A148" s="55">
        <v>143</v>
      </c>
      <c r="B148" s="56">
        <v>18.77</v>
      </c>
      <c r="C148" s="56">
        <v>4.63</v>
      </c>
      <c r="D148" s="55">
        <v>3.3</v>
      </c>
      <c r="E148" s="57">
        <f t="shared" si="8"/>
        <v>3.3223658332330004</v>
      </c>
      <c r="F148" s="57">
        <f t="shared" si="9"/>
        <v>2.8991506715999975</v>
      </c>
    </row>
    <row r="149" spans="1:6" ht="16.5">
      <c r="A149" s="55">
        <v>144</v>
      </c>
      <c r="B149" s="56">
        <v>9.59</v>
      </c>
      <c r="C149" s="56">
        <v>4.7</v>
      </c>
      <c r="D149" s="55">
        <v>3.1</v>
      </c>
      <c r="E149" s="57">
        <f t="shared" si="8"/>
        <v>2.962783790137</v>
      </c>
      <c r="F149" s="57">
        <f t="shared" si="9"/>
        <v>2.9070917599999984</v>
      </c>
    </row>
    <row r="150" spans="1:6" ht="16.5">
      <c r="A150" s="55">
        <v>145</v>
      </c>
      <c r="B150" s="56">
        <v>15.52</v>
      </c>
      <c r="C150" s="56">
        <v>4.65</v>
      </c>
      <c r="D150" s="55">
        <v>3</v>
      </c>
      <c r="E150" s="57">
        <f t="shared" si="8"/>
        <v>3.332133275008</v>
      </c>
      <c r="F150" s="57">
        <f t="shared" si="9"/>
        <v>2.9018605899999965</v>
      </c>
    </row>
    <row r="151" spans="1:6" ht="16.5">
      <c r="A151" s="55">
        <v>146</v>
      </c>
      <c r="B151" s="56">
        <v>6.48</v>
      </c>
      <c r="C151" s="56">
        <v>4.99</v>
      </c>
      <c r="D151" s="55">
        <v>2.7</v>
      </c>
      <c r="E151" s="57">
        <f t="shared" si="8"/>
        <v>2.5691216574080005</v>
      </c>
      <c r="F151" s="57">
        <f t="shared" si="9"/>
        <v>2.8939463963999987</v>
      </c>
    </row>
    <row r="152" spans="1:6" ht="16.5">
      <c r="A152" s="55">
        <v>147</v>
      </c>
      <c r="B152" s="56">
        <v>16.97</v>
      </c>
      <c r="C152" s="56">
        <v>4.99</v>
      </c>
      <c r="D152" s="55">
        <v>3.2</v>
      </c>
      <c r="E152" s="57">
        <f t="shared" si="8"/>
        <v>3.3463384135930005</v>
      </c>
      <c r="F152" s="57">
        <f t="shared" si="9"/>
        <v>2.8939463963999987</v>
      </c>
    </row>
    <row r="153" spans="1:6" ht="16.5">
      <c r="A153" s="55">
        <v>148</v>
      </c>
      <c r="B153" s="56">
        <v>18.77</v>
      </c>
      <c r="C153" s="56">
        <v>3.89</v>
      </c>
      <c r="D153" s="55">
        <v>3.5</v>
      </c>
      <c r="E153" s="57">
        <f t="shared" si="8"/>
        <v>3.3223658332330004</v>
      </c>
      <c r="F153" s="57">
        <f t="shared" si="9"/>
        <v>2.5508450443999964</v>
      </c>
    </row>
    <row r="154" spans="1:6" ht="16.5">
      <c r="A154" s="55">
        <v>149</v>
      </c>
      <c r="B154" s="56">
        <v>16.97</v>
      </c>
      <c r="C154" s="56">
        <v>3.95</v>
      </c>
      <c r="D154" s="55">
        <v>3.3</v>
      </c>
      <c r="E154" s="57">
        <f t="shared" si="8"/>
        <v>3.3463384135930005</v>
      </c>
      <c r="F154" s="57">
        <f t="shared" si="9"/>
        <v>2.59708031</v>
      </c>
    </row>
    <row r="155" spans="1:6" ht="16.5">
      <c r="A155" s="55">
        <v>150</v>
      </c>
      <c r="B155" s="56">
        <v>17.92</v>
      </c>
      <c r="C155" s="56">
        <v>4.33</v>
      </c>
      <c r="D155" s="55">
        <v>3.4</v>
      </c>
      <c r="E155" s="57">
        <f t="shared" si="8"/>
        <v>3.3394293441280003</v>
      </c>
      <c r="F155" s="57">
        <f t="shared" si="9"/>
        <v>2.8161624395999976</v>
      </c>
    </row>
    <row r="156" spans="2:9" ht="16.5">
      <c r="B156" s="41"/>
      <c r="C156" s="41"/>
      <c r="D156" s="41"/>
      <c r="E156" s="41"/>
      <c r="F156" s="41"/>
      <c r="G156" s="41"/>
      <c r="H156" s="41"/>
      <c r="I156" s="41"/>
    </row>
    <row r="157" spans="2:9" ht="16.5">
      <c r="B157" s="41"/>
      <c r="C157" s="41"/>
      <c r="D157" s="41"/>
      <c r="E157" s="41"/>
      <c r="F157" s="41"/>
      <c r="G157" s="41"/>
      <c r="H157" s="41"/>
      <c r="I157" s="41"/>
    </row>
    <row r="158" spans="3:9" ht="16.5">
      <c r="C158" s="41"/>
      <c r="E158" s="41"/>
      <c r="F158" s="41"/>
      <c r="G158" s="41"/>
      <c r="H158" s="41"/>
      <c r="I158" s="41"/>
    </row>
    <row r="159" spans="2:9" ht="16.5">
      <c r="B159" s="41"/>
      <c r="C159" s="41"/>
      <c r="D159" s="41"/>
      <c r="E159" s="41"/>
      <c r="F159" s="41"/>
      <c r="G159" s="41"/>
      <c r="H159" s="41"/>
      <c r="I159" s="41"/>
    </row>
    <row r="160" spans="2:9" ht="16.5">
      <c r="B160" s="41"/>
      <c r="C160" s="40" t="s">
        <v>38</v>
      </c>
      <c r="D160" s="43" t="s">
        <v>8</v>
      </c>
      <c r="E160" s="41"/>
      <c r="I160" s="41"/>
    </row>
    <row r="161" spans="2:9" ht="16.5">
      <c r="B161" s="41" t="s">
        <v>9</v>
      </c>
      <c r="C161" s="44">
        <f>0.24087/(2*0.0071)</f>
        <v>16.962676056338026</v>
      </c>
      <c r="D161" s="42"/>
      <c r="E161" s="55" t="s">
        <v>40</v>
      </c>
      <c r="F161" s="55" t="s">
        <v>39</v>
      </c>
      <c r="I161" s="41"/>
    </row>
    <row r="162" spans="2:9" ht="16.5">
      <c r="B162" s="41" t="s">
        <v>10</v>
      </c>
      <c r="C162" s="44">
        <f>1/SQRT(2*0.0071)</f>
        <v>8.39181358296689</v>
      </c>
      <c r="D162" s="42"/>
      <c r="E162" s="55">
        <v>0</v>
      </c>
      <c r="F162" s="57">
        <f>1.30691+0.240873*E162-0.00711223*E162^2</f>
        <v>1.30691</v>
      </c>
      <c r="I162" s="41"/>
    </row>
    <row r="163" spans="2:9" ht="16.5">
      <c r="B163" s="41" t="s">
        <v>13</v>
      </c>
      <c r="C163" s="45">
        <f>C161+C162</f>
        <v>25.354489639304916</v>
      </c>
      <c r="D163" s="42"/>
      <c r="E163" s="55">
        <v>1</v>
      </c>
      <c r="F163" s="57">
        <f aca="true" t="shared" si="10" ref="F163:F196">1.30691+0.240873*E163-0.00711223*E163^2</f>
        <v>1.54067077</v>
      </c>
      <c r="G163" s="41"/>
      <c r="H163" s="41"/>
      <c r="I163" s="41"/>
    </row>
    <row r="164" spans="2:9" ht="16.5">
      <c r="B164" s="41" t="s">
        <v>14</v>
      </c>
      <c r="C164" s="45">
        <f>C161-C162</f>
        <v>8.570862473371136</v>
      </c>
      <c r="D164" s="42"/>
      <c r="E164" s="55">
        <v>2</v>
      </c>
      <c r="F164" s="57">
        <f t="shared" si="10"/>
        <v>1.76020708</v>
      </c>
      <c r="G164" s="41"/>
      <c r="H164" s="41"/>
      <c r="I164" s="41"/>
    </row>
    <row r="165" spans="2:9" ht="16.5">
      <c r="B165" s="41" t="s">
        <v>15</v>
      </c>
      <c r="C165" s="42">
        <f>C161+4*C162</f>
        <v>50.529930388205585</v>
      </c>
      <c r="D165" s="42"/>
      <c r="E165" s="55">
        <v>3</v>
      </c>
      <c r="F165" s="57">
        <f t="shared" si="10"/>
        <v>1.9655189300000002</v>
      </c>
      <c r="G165" s="41"/>
      <c r="H165" s="41"/>
      <c r="I165" s="41"/>
    </row>
    <row r="166" spans="2:9" ht="16.5">
      <c r="B166" s="41" t="s">
        <v>16</v>
      </c>
      <c r="C166" s="42">
        <v>0</v>
      </c>
      <c r="D166" s="42"/>
      <c r="E166" s="55">
        <v>4</v>
      </c>
      <c r="F166" s="57">
        <f t="shared" si="10"/>
        <v>2.15660632</v>
      </c>
      <c r="G166" s="41"/>
      <c r="H166" s="41"/>
      <c r="I166" s="41"/>
    </row>
    <row r="167" spans="2:9" ht="16.5">
      <c r="B167" s="41" t="s">
        <v>17</v>
      </c>
      <c r="C167" s="46">
        <f>1.30691+0.240873*16.96-0.00711223*16.96^2</f>
        <v>3.346342863232</v>
      </c>
      <c r="D167" s="41"/>
      <c r="E167" s="55">
        <v>5</v>
      </c>
      <c r="F167" s="57">
        <f t="shared" si="10"/>
        <v>2.3334692500000003</v>
      </c>
      <c r="G167" s="41"/>
      <c r="H167" s="41"/>
      <c r="I167" s="41"/>
    </row>
    <row r="168" spans="2:9" ht="16.5">
      <c r="B168" s="41"/>
      <c r="C168" s="41"/>
      <c r="D168" s="41"/>
      <c r="E168" s="55">
        <v>6</v>
      </c>
      <c r="F168" s="57">
        <f t="shared" si="10"/>
        <v>2.49610772</v>
      </c>
      <c r="G168" s="41"/>
      <c r="H168" s="41"/>
      <c r="I168" s="41"/>
    </row>
    <row r="169" spans="2:9" ht="16.5">
      <c r="B169" s="41"/>
      <c r="C169" s="41"/>
      <c r="D169" s="41"/>
      <c r="E169" s="55">
        <v>7</v>
      </c>
      <c r="F169" s="57">
        <f t="shared" si="10"/>
        <v>2.6445217299999997</v>
      </c>
      <c r="G169" s="41"/>
      <c r="H169" s="41"/>
      <c r="I169" s="41"/>
    </row>
    <row r="170" spans="5:9" ht="16.5">
      <c r="E170" s="55">
        <v>8</v>
      </c>
      <c r="F170" s="57">
        <f t="shared" si="10"/>
        <v>2.7787112800000004</v>
      </c>
      <c r="H170" s="41"/>
      <c r="I170" s="41"/>
    </row>
    <row r="171" spans="5:9" ht="16.5">
      <c r="E171" s="55">
        <v>9</v>
      </c>
      <c r="F171" s="57">
        <f t="shared" si="10"/>
        <v>2.89867637</v>
      </c>
      <c r="H171" s="41"/>
      <c r="I171" s="41"/>
    </row>
    <row r="172" spans="5:9" ht="16.5">
      <c r="E172" s="55">
        <v>10</v>
      </c>
      <c r="F172" s="57">
        <f t="shared" si="10"/>
        <v>3.0044170000000006</v>
      </c>
      <c r="H172" s="41"/>
      <c r="I172" s="41"/>
    </row>
    <row r="173" spans="5:9" ht="16.5">
      <c r="E173" s="55">
        <v>11</v>
      </c>
      <c r="F173" s="57">
        <f t="shared" si="10"/>
        <v>3.0959331700000003</v>
      </c>
      <c r="H173" s="41"/>
      <c r="I173" s="41"/>
    </row>
    <row r="174" spans="5:9" ht="16.5">
      <c r="E174" s="55">
        <v>12</v>
      </c>
      <c r="F174" s="57">
        <f t="shared" si="10"/>
        <v>3.17322488</v>
      </c>
      <c r="H174" s="41"/>
      <c r="I174" s="41"/>
    </row>
    <row r="175" spans="5:9" ht="16.5">
      <c r="E175" s="55">
        <v>13</v>
      </c>
      <c r="F175" s="57">
        <f t="shared" si="10"/>
        <v>3.2362921300000007</v>
      </c>
      <c r="H175" s="41"/>
      <c r="I175" s="41"/>
    </row>
    <row r="176" spans="5:9" ht="16.5">
      <c r="E176" s="55">
        <v>14</v>
      </c>
      <c r="F176" s="57">
        <f t="shared" si="10"/>
        <v>3.28513492</v>
      </c>
      <c r="H176" s="41"/>
      <c r="I176" s="41"/>
    </row>
    <row r="177" spans="5:9" ht="16.5">
      <c r="E177" s="55">
        <v>15</v>
      </c>
      <c r="F177" s="57">
        <f t="shared" si="10"/>
        <v>3.3197532499999998</v>
      </c>
      <c r="H177" s="41"/>
      <c r="I177" s="41"/>
    </row>
    <row r="178" spans="2:9" ht="16.5">
      <c r="B178" s="41"/>
      <c r="C178" s="41"/>
      <c r="D178" s="41"/>
      <c r="E178" s="55">
        <v>16</v>
      </c>
      <c r="F178" s="57">
        <f t="shared" si="10"/>
        <v>3.34014712</v>
      </c>
      <c r="G178" s="41"/>
      <c r="H178" s="41"/>
      <c r="I178" s="41"/>
    </row>
    <row r="179" spans="2:9" ht="16.5">
      <c r="B179" s="41"/>
      <c r="C179" s="41"/>
      <c r="D179" s="41"/>
      <c r="E179" s="55">
        <v>17</v>
      </c>
      <c r="F179" s="57">
        <f t="shared" si="10"/>
        <v>3.34631653</v>
      </c>
      <c r="G179" s="41"/>
      <c r="H179" s="41"/>
      <c r="I179" s="41"/>
    </row>
    <row r="180" spans="2:9" ht="16.5">
      <c r="B180" s="41"/>
      <c r="C180" s="41"/>
      <c r="D180" s="41"/>
      <c r="E180" s="55">
        <v>18</v>
      </c>
      <c r="F180" s="57">
        <f t="shared" si="10"/>
        <v>3.338261480000001</v>
      </c>
      <c r="G180" s="41"/>
      <c r="H180" s="41"/>
      <c r="I180" s="41"/>
    </row>
    <row r="181" spans="2:9" ht="16.5">
      <c r="B181" s="41"/>
      <c r="C181" s="41"/>
      <c r="D181" s="41"/>
      <c r="E181" s="55">
        <v>19</v>
      </c>
      <c r="F181" s="57">
        <f t="shared" si="10"/>
        <v>3.31598197</v>
      </c>
      <c r="G181" s="41"/>
      <c r="H181" s="41"/>
      <c r="I181" s="41"/>
    </row>
    <row r="182" spans="2:9" ht="16.5">
      <c r="B182" s="41"/>
      <c r="C182" s="41"/>
      <c r="D182" s="41"/>
      <c r="E182" s="55">
        <v>20</v>
      </c>
      <c r="F182" s="57">
        <f t="shared" si="10"/>
        <v>3.279478000000001</v>
      </c>
      <c r="G182" s="41"/>
      <c r="H182" s="41"/>
      <c r="I182" s="41"/>
    </row>
    <row r="183" spans="2:9" ht="16.5">
      <c r="B183" s="41"/>
      <c r="C183" s="41"/>
      <c r="D183" s="41"/>
      <c r="E183" s="55">
        <v>21</v>
      </c>
      <c r="F183" s="57">
        <f t="shared" si="10"/>
        <v>3.2287495700000006</v>
      </c>
      <c r="G183" s="41"/>
      <c r="H183" s="41"/>
      <c r="I183" s="41"/>
    </row>
    <row r="184" spans="2:9" ht="16.5">
      <c r="B184" s="41"/>
      <c r="C184" s="41"/>
      <c r="D184" s="41"/>
      <c r="E184" s="55">
        <v>22</v>
      </c>
      <c r="F184" s="57">
        <f t="shared" si="10"/>
        <v>3.1637966800000004</v>
      </c>
      <c r="G184" s="41"/>
      <c r="H184" s="41"/>
      <c r="I184" s="41"/>
    </row>
    <row r="185" spans="2:9" ht="16.5">
      <c r="B185" s="41"/>
      <c r="C185" s="41"/>
      <c r="D185" s="41"/>
      <c r="E185" s="55">
        <v>23</v>
      </c>
      <c r="F185" s="57">
        <f t="shared" si="10"/>
        <v>3.0846193300000007</v>
      </c>
      <c r="G185" s="41"/>
      <c r="H185" s="41"/>
      <c r="I185" s="41"/>
    </row>
    <row r="186" spans="2:9" ht="16.5">
      <c r="B186" s="41"/>
      <c r="C186" s="41"/>
      <c r="D186" s="41"/>
      <c r="E186" s="55">
        <v>24</v>
      </c>
      <c r="F186" s="57">
        <f t="shared" si="10"/>
        <v>2.99121752</v>
      </c>
      <c r="G186" s="41"/>
      <c r="H186" s="41"/>
      <c r="I186" s="41"/>
    </row>
    <row r="187" spans="2:9" ht="16.5">
      <c r="B187" s="41"/>
      <c r="C187" s="41"/>
      <c r="D187" s="41"/>
      <c r="E187" s="55">
        <v>25</v>
      </c>
      <c r="F187" s="57">
        <f t="shared" si="10"/>
        <v>2.8835912500000003</v>
      </c>
      <c r="G187" s="41"/>
      <c r="H187" s="41"/>
      <c r="I187" s="41"/>
    </row>
    <row r="188" spans="2:9" ht="16.5">
      <c r="B188" s="41"/>
      <c r="C188" s="41"/>
      <c r="D188" s="41"/>
      <c r="E188" s="55">
        <v>26</v>
      </c>
      <c r="F188" s="57">
        <f>1.30691+0.240873*E188-0.00711223*E188^2</f>
        <v>2.761740520000001</v>
      </c>
      <c r="G188" s="41"/>
      <c r="H188" s="41"/>
      <c r="I188" s="41"/>
    </row>
    <row r="189" spans="2:9" ht="16.5">
      <c r="B189" s="41"/>
      <c r="C189" s="41"/>
      <c r="D189" s="41"/>
      <c r="E189" s="55">
        <v>27</v>
      </c>
      <c r="F189" s="57">
        <f t="shared" si="10"/>
        <v>2.6256653300000004</v>
      </c>
      <c r="G189" s="41"/>
      <c r="H189" s="41"/>
      <c r="I189" s="41"/>
    </row>
    <row r="190" spans="2:9" ht="16.5">
      <c r="B190" s="41"/>
      <c r="C190" s="41"/>
      <c r="D190" s="41"/>
      <c r="E190" s="55">
        <v>28</v>
      </c>
      <c r="F190" s="57">
        <f t="shared" si="10"/>
        <v>2.4753656800000003</v>
      </c>
      <c r="G190" s="41"/>
      <c r="H190" s="41"/>
      <c r="I190" s="41"/>
    </row>
    <row r="191" spans="2:9" ht="16.5">
      <c r="B191" s="41"/>
      <c r="C191" s="41"/>
      <c r="D191" s="41"/>
      <c r="E191" s="55">
        <v>29</v>
      </c>
      <c r="F191" s="57">
        <f t="shared" si="10"/>
        <v>2.310841570000001</v>
      </c>
      <c r="G191" s="41"/>
      <c r="H191" s="41"/>
      <c r="I191" s="41"/>
    </row>
    <row r="192" spans="2:9" ht="16.5">
      <c r="B192" s="41"/>
      <c r="C192" s="41"/>
      <c r="D192" s="41"/>
      <c r="E192" s="55">
        <v>30</v>
      </c>
      <c r="F192" s="57">
        <f t="shared" si="10"/>
        <v>2.1320929999999993</v>
      </c>
      <c r="G192" s="41"/>
      <c r="H192" s="41"/>
      <c r="I192" s="41"/>
    </row>
    <row r="193" spans="2:9" ht="16.5">
      <c r="B193" s="41"/>
      <c r="C193" s="41"/>
      <c r="D193" s="41"/>
      <c r="E193" s="55">
        <v>31</v>
      </c>
      <c r="F193" s="57">
        <f t="shared" si="10"/>
        <v>1.9391199700000001</v>
      </c>
      <c r="G193" s="41"/>
      <c r="H193" s="41"/>
      <c r="I193" s="41"/>
    </row>
    <row r="194" spans="2:9" ht="16.5">
      <c r="B194" s="41"/>
      <c r="C194" s="41"/>
      <c r="D194" s="41"/>
      <c r="E194" s="55">
        <v>32</v>
      </c>
      <c r="F194" s="57">
        <f t="shared" si="10"/>
        <v>1.7319224800000006</v>
      </c>
      <c r="G194" s="41"/>
      <c r="H194" s="41"/>
      <c r="I194" s="41"/>
    </row>
    <row r="195" spans="2:9" ht="16.5">
      <c r="B195" s="41"/>
      <c r="C195" s="41"/>
      <c r="D195" s="41"/>
      <c r="E195" s="55">
        <v>33</v>
      </c>
      <c r="F195" s="57">
        <f t="shared" si="10"/>
        <v>1.510500529999999</v>
      </c>
      <c r="G195" s="41"/>
      <c r="H195" s="41"/>
      <c r="I195" s="41"/>
    </row>
    <row r="196" spans="2:9" ht="16.5">
      <c r="B196" s="41"/>
      <c r="C196" s="41"/>
      <c r="D196" s="41"/>
      <c r="E196" s="55">
        <v>34</v>
      </c>
      <c r="F196" s="57">
        <f t="shared" si="10"/>
        <v>1.2748541200000005</v>
      </c>
      <c r="G196" s="41"/>
      <c r="H196" s="41"/>
      <c r="I196" s="41"/>
    </row>
    <row r="197" spans="2:9" ht="16.5">
      <c r="B197" s="41"/>
      <c r="C197" s="41"/>
      <c r="D197" s="41"/>
      <c r="E197" s="41"/>
      <c r="F197" s="41"/>
      <c r="G197" s="41"/>
      <c r="H197" s="41"/>
      <c r="I197" s="41"/>
    </row>
    <row r="198" spans="2:9" ht="16.5">
      <c r="B198" s="41"/>
      <c r="C198" s="41"/>
      <c r="D198" s="41"/>
      <c r="E198" s="41"/>
      <c r="F198" s="41"/>
      <c r="G198" s="41"/>
      <c r="H198" s="41"/>
      <c r="I198" s="41"/>
    </row>
    <row r="199" spans="2:9" ht="16.5">
      <c r="B199" s="41"/>
      <c r="C199" s="41"/>
      <c r="D199" s="41"/>
      <c r="E199" s="41"/>
      <c r="F199" s="41"/>
      <c r="G199" s="41"/>
      <c r="H199" s="41"/>
      <c r="I199" s="41"/>
    </row>
    <row r="200" spans="2:9" ht="16.5">
      <c r="B200" s="41"/>
      <c r="C200" s="41"/>
      <c r="D200" s="41"/>
      <c r="E200" s="41"/>
      <c r="F200" s="41"/>
      <c r="G200" s="41"/>
      <c r="H200" s="41"/>
      <c r="I200" s="41"/>
    </row>
    <row r="201" spans="2:9" ht="16.5">
      <c r="B201" s="41"/>
      <c r="C201" s="41"/>
      <c r="D201" s="41"/>
      <c r="E201" s="41"/>
      <c r="F201" s="41"/>
      <c r="G201" s="41"/>
      <c r="H201" s="41"/>
      <c r="I201" s="41"/>
    </row>
    <row r="202" spans="2:9" ht="16.5">
      <c r="B202" s="41"/>
      <c r="C202" s="41"/>
      <c r="D202" s="41"/>
      <c r="E202" s="41"/>
      <c r="F202" s="41"/>
      <c r="G202" s="41"/>
      <c r="H202" s="41"/>
      <c r="I202" s="41"/>
    </row>
    <row r="203" spans="2:9" ht="16.5">
      <c r="B203" s="41"/>
      <c r="C203" s="41"/>
      <c r="D203" s="41"/>
      <c r="E203" s="41"/>
      <c r="F203" s="41"/>
      <c r="G203" s="41"/>
      <c r="H203" s="41"/>
      <c r="I203" s="41"/>
    </row>
    <row r="204" spans="2:9" ht="16.5">
      <c r="B204" s="41"/>
      <c r="C204" s="41"/>
      <c r="D204" s="41"/>
      <c r="E204" s="41"/>
      <c r="F204" s="41"/>
      <c r="G204" s="41"/>
      <c r="H204" s="41"/>
      <c r="I204" s="41"/>
    </row>
    <row r="205" spans="2:9" ht="16.5">
      <c r="B205" s="41"/>
      <c r="C205" s="40" t="s">
        <v>12</v>
      </c>
      <c r="D205" s="43" t="s">
        <v>7</v>
      </c>
      <c r="E205" s="41"/>
      <c r="F205" s="41"/>
      <c r="G205" s="41"/>
      <c r="H205" s="41"/>
      <c r="I205" s="41"/>
    </row>
    <row r="206" spans="2:9" ht="16.5">
      <c r="B206" s="41" t="s">
        <v>9</v>
      </c>
      <c r="C206" s="47">
        <f>4.22831/(2*0.441036)</f>
        <v>4.793610952393909</v>
      </c>
      <c r="E206" s="41"/>
      <c r="F206" s="41"/>
      <c r="G206" s="41"/>
      <c r="H206" s="41"/>
      <c r="I206" s="41"/>
    </row>
    <row r="207" spans="2:9" ht="16.5">
      <c r="B207" s="41" t="s">
        <v>10</v>
      </c>
      <c r="C207" s="47">
        <f>1/SQRT(2*0.441036)</f>
        <v>1.0647508166697794</v>
      </c>
      <c r="E207" s="41"/>
      <c r="F207" s="41"/>
      <c r="G207" s="41"/>
      <c r="H207" s="41"/>
      <c r="I207" s="41"/>
    </row>
    <row r="208" spans="2:9" ht="16.5">
      <c r="B208" s="41" t="s">
        <v>13</v>
      </c>
      <c r="C208" s="45">
        <f>C206+C207</f>
        <v>5.858361769063688</v>
      </c>
      <c r="E208" s="41"/>
      <c r="F208" s="41"/>
      <c r="G208" s="41"/>
      <c r="H208" s="41"/>
      <c r="I208" s="41"/>
    </row>
    <row r="209" spans="2:9" ht="16.5">
      <c r="B209" s="41" t="s">
        <v>14</v>
      </c>
      <c r="C209" s="45">
        <f>C206-C207</f>
        <v>3.7288601357241293</v>
      </c>
      <c r="E209" s="41"/>
      <c r="F209" s="41"/>
      <c r="G209" s="41"/>
      <c r="H209" s="41"/>
      <c r="I209" s="41"/>
    </row>
    <row r="210" spans="2:9" ht="16.5">
      <c r="B210" s="41" t="s">
        <v>15</v>
      </c>
      <c r="C210" s="42">
        <f>C206+4*C207</f>
        <v>9.052614219073027</v>
      </c>
      <c r="E210" s="41"/>
      <c r="F210" s="41"/>
      <c r="G210" s="41"/>
      <c r="H210" s="41"/>
      <c r="I210" s="41"/>
    </row>
    <row r="211" spans="2:9" ht="16.5">
      <c r="B211" s="41" t="s">
        <v>16</v>
      </c>
      <c r="C211" s="42">
        <f>C206-4*C207</f>
        <v>0.534607685714791</v>
      </c>
      <c r="E211" s="41"/>
      <c r="F211" s="41"/>
      <c r="G211" s="41"/>
      <c r="H211" s="41"/>
      <c r="I211" s="41"/>
    </row>
    <row r="212" spans="2:9" ht="16.5">
      <c r="B212" s="41" t="s">
        <v>17</v>
      </c>
      <c r="C212" s="48">
        <f>-7.22348+4.22831*4.8-0.441036*4.8^2</f>
        <v>2.910938559999998</v>
      </c>
      <c r="D212" s="41"/>
      <c r="E212" s="41"/>
      <c r="F212" s="41"/>
      <c r="G212" s="41"/>
      <c r="H212" s="41"/>
      <c r="I212" s="41"/>
    </row>
    <row r="213" spans="2:9" ht="16.5">
      <c r="B213" s="41"/>
      <c r="C213" s="41"/>
      <c r="D213" s="41"/>
      <c r="E213" s="41"/>
      <c r="F213" s="41"/>
      <c r="G213" s="41"/>
      <c r="H213" s="41"/>
      <c r="I213" s="41"/>
    </row>
    <row r="214" spans="2:9" ht="16.5">
      <c r="B214" s="41"/>
      <c r="C214" s="41"/>
      <c r="D214" s="41"/>
      <c r="E214" s="41"/>
      <c r="F214" s="41"/>
      <c r="G214" s="41"/>
      <c r="H214" s="41"/>
      <c r="I214" s="4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74"/>
  <sheetViews>
    <sheetView workbookViewId="0" topLeftCell="A1">
      <selection activeCell="K5" sqref="K5"/>
    </sheetView>
  </sheetViews>
  <sheetFormatPr defaultColWidth="9.140625" defaultRowHeight="12.75"/>
  <cols>
    <col min="1" max="1" width="9.140625" style="8" customWidth="1"/>
    <col min="2" max="2" width="45.7109375" style="8" bestFit="1" customWidth="1"/>
    <col min="3" max="3" width="12.421875" style="8" customWidth="1"/>
    <col min="4" max="4" width="9.140625" style="8" customWidth="1"/>
    <col min="5" max="5" width="12.421875" style="8" customWidth="1"/>
    <col min="6" max="6" width="13.140625" style="8" customWidth="1"/>
    <col min="7" max="9" width="9.140625" style="8" customWidth="1"/>
    <col min="10" max="10" width="11.8515625" style="8" bestFit="1" customWidth="1"/>
    <col min="11" max="11" width="12.00390625" style="8" customWidth="1"/>
    <col min="12" max="16384" width="9.140625" style="8" customWidth="1"/>
  </cols>
  <sheetData>
    <row r="2" spans="3:6" ht="18">
      <c r="C2" s="9" t="s">
        <v>5</v>
      </c>
      <c r="D2" s="10" t="s">
        <v>0</v>
      </c>
      <c r="E2" s="9"/>
      <c r="F2" s="10" t="s">
        <v>6</v>
      </c>
    </row>
    <row r="3" spans="3:11" ht="17.25">
      <c r="C3" s="11"/>
      <c r="D3" s="11" t="s">
        <v>18</v>
      </c>
      <c r="E3" s="11" t="s">
        <v>19</v>
      </c>
      <c r="F3" s="11" t="s">
        <v>20</v>
      </c>
      <c r="G3" s="11" t="s">
        <v>21</v>
      </c>
      <c r="H3" s="8" t="s">
        <v>25</v>
      </c>
      <c r="I3" s="8" t="s">
        <v>26</v>
      </c>
      <c r="J3" s="8" t="s">
        <v>27</v>
      </c>
      <c r="K3" s="8" t="s">
        <v>28</v>
      </c>
    </row>
    <row r="4" spans="2:11" ht="17.25">
      <c r="B4" s="11">
        <v>1</v>
      </c>
      <c r="C4" s="11">
        <v>2.8</v>
      </c>
      <c r="D4" s="11">
        <v>5.38</v>
      </c>
      <c r="E4" s="12">
        <f>D4^2</f>
        <v>28.944399999999998</v>
      </c>
      <c r="F4" s="11">
        <v>3.94</v>
      </c>
      <c r="G4" s="12">
        <f>F4^2</f>
        <v>15.5236</v>
      </c>
      <c r="H4" s="18">
        <f>LN(D4)</f>
        <v>1.682688374173693</v>
      </c>
      <c r="I4" s="18">
        <f>LN(F4)</f>
        <v>1.3711807233098425</v>
      </c>
      <c r="J4" s="18">
        <f>H4*I4</f>
        <v>2.3072698620045475</v>
      </c>
      <c r="K4" s="20">
        <v>2.3073</v>
      </c>
    </row>
    <row r="5" spans="2:11" ht="17.25">
      <c r="B5" s="11">
        <v>2</v>
      </c>
      <c r="C5" s="11">
        <v>2.8</v>
      </c>
      <c r="D5" s="11">
        <v>7.25</v>
      </c>
      <c r="E5" s="12">
        <f aca="true" t="shared" si="0" ref="E5:E68">D5^2</f>
        <v>52.5625</v>
      </c>
      <c r="F5" s="11">
        <v>3.98</v>
      </c>
      <c r="G5" s="12">
        <f aca="true" t="shared" si="1" ref="G5:G68">F5^2</f>
        <v>15.8404</v>
      </c>
      <c r="H5" s="18">
        <f aca="true" t="shared" si="2" ref="H5:H68">LN(D5)</f>
        <v>1.9810014688665833</v>
      </c>
      <c r="I5" s="18">
        <f aca="true" t="shared" si="3" ref="I5:I68">LN(F5)</f>
        <v>1.3812818192963463</v>
      </c>
      <c r="J5" s="18">
        <f aca="true" t="shared" si="4" ref="J5:J68">H5*I5</f>
        <v>2.7363213129447685</v>
      </c>
      <c r="K5" s="20">
        <v>2.7363</v>
      </c>
    </row>
    <row r="6" spans="2:11" ht="17.25">
      <c r="B6" s="11">
        <v>3</v>
      </c>
      <c r="C6" s="11">
        <v>3</v>
      </c>
      <c r="D6" s="11">
        <v>7.48</v>
      </c>
      <c r="E6" s="12">
        <f t="shared" si="0"/>
        <v>55.95040000000001</v>
      </c>
      <c r="F6" s="11">
        <v>3.88</v>
      </c>
      <c r="G6" s="12">
        <f t="shared" si="1"/>
        <v>15.0544</v>
      </c>
      <c r="H6" s="18">
        <f t="shared" si="2"/>
        <v>2.012232791986386</v>
      </c>
      <c r="I6" s="18">
        <f t="shared" si="3"/>
        <v>1.355835153635182</v>
      </c>
      <c r="J6" s="18">
        <f t="shared" si="4"/>
        <v>2.7282559566726126</v>
      </c>
      <c r="K6" s="20">
        <v>2.7283</v>
      </c>
    </row>
    <row r="7" spans="2:11" ht="17.25">
      <c r="B7" s="11">
        <v>4</v>
      </c>
      <c r="C7" s="11">
        <v>3.1</v>
      </c>
      <c r="D7" s="11">
        <v>8.8</v>
      </c>
      <c r="E7" s="12">
        <f t="shared" si="0"/>
        <v>77.44000000000001</v>
      </c>
      <c r="F7" s="11">
        <v>3.5</v>
      </c>
      <c r="G7" s="12">
        <f t="shared" si="1"/>
        <v>12.25</v>
      </c>
      <c r="H7" s="18">
        <f t="shared" si="2"/>
        <v>2.174751721484161</v>
      </c>
      <c r="I7" s="18">
        <f t="shared" si="3"/>
        <v>1.252762968495368</v>
      </c>
      <c r="J7" s="18">
        <f t="shared" si="4"/>
        <v>2.724448422346909</v>
      </c>
      <c r="K7" s="20">
        <v>2.7244</v>
      </c>
    </row>
    <row r="8" spans="2:11" ht="17.25">
      <c r="B8" s="11">
        <v>5</v>
      </c>
      <c r="C8" s="11">
        <v>3.2</v>
      </c>
      <c r="D8" s="11">
        <v>6.75</v>
      </c>
      <c r="E8" s="12">
        <f t="shared" si="0"/>
        <v>45.5625</v>
      </c>
      <c r="F8" s="11">
        <v>3.87</v>
      </c>
      <c r="G8" s="12">
        <f t="shared" si="1"/>
        <v>14.9769</v>
      </c>
      <c r="H8" s="18">
        <f t="shared" si="2"/>
        <v>1.9095425048844386</v>
      </c>
      <c r="I8" s="18">
        <f t="shared" si="3"/>
        <v>1.3532545070416904</v>
      </c>
      <c r="J8" s="18">
        <f t="shared" si="4"/>
        <v>2.5840970011225455</v>
      </c>
      <c r="K8" s="20">
        <v>2.5841</v>
      </c>
    </row>
    <row r="9" spans="2:11" ht="17.25">
      <c r="B9" s="11">
        <v>6</v>
      </c>
      <c r="C9" s="11">
        <v>2.1</v>
      </c>
      <c r="D9" s="11">
        <v>3.64</v>
      </c>
      <c r="E9" s="12">
        <f t="shared" si="0"/>
        <v>13.249600000000001</v>
      </c>
      <c r="F9" s="11">
        <v>3.83</v>
      </c>
      <c r="G9" s="12">
        <f t="shared" si="1"/>
        <v>14.6689</v>
      </c>
      <c r="H9" s="18">
        <f t="shared" si="2"/>
        <v>1.2919836816486494</v>
      </c>
      <c r="I9" s="18">
        <f t="shared" si="3"/>
        <v>1.3428648031925547</v>
      </c>
      <c r="J9" s="18">
        <f t="shared" si="4"/>
        <v>1.734959412385106</v>
      </c>
      <c r="K9" s="20">
        <v>1.735</v>
      </c>
    </row>
    <row r="10" spans="2:11" ht="17.25">
      <c r="B10" s="11">
        <v>7</v>
      </c>
      <c r="C10" s="11">
        <v>2.3</v>
      </c>
      <c r="D10" s="11">
        <v>4.32</v>
      </c>
      <c r="E10" s="12">
        <f t="shared" si="0"/>
        <v>18.6624</v>
      </c>
      <c r="F10" s="11">
        <v>3.81</v>
      </c>
      <c r="G10" s="12">
        <f t="shared" si="1"/>
        <v>14.5161</v>
      </c>
      <c r="H10" s="18">
        <f t="shared" si="2"/>
        <v>1.463255402256019</v>
      </c>
      <c r="I10" s="18">
        <f t="shared" si="3"/>
        <v>1.3376291891386096</v>
      </c>
      <c r="J10" s="18">
        <f t="shared" si="4"/>
        <v>1.9572931372224087</v>
      </c>
      <c r="K10" s="20">
        <v>1.9573</v>
      </c>
    </row>
    <row r="11" spans="2:11" ht="17.25">
      <c r="B11" s="11">
        <v>8</v>
      </c>
      <c r="C11" s="11">
        <v>3</v>
      </c>
      <c r="D11" s="11">
        <v>8.15</v>
      </c>
      <c r="E11" s="12">
        <f t="shared" si="0"/>
        <v>66.4225</v>
      </c>
      <c r="F11" s="11">
        <v>3.9</v>
      </c>
      <c r="G11" s="12">
        <f t="shared" si="1"/>
        <v>15.209999999999999</v>
      </c>
      <c r="H11" s="18">
        <f t="shared" si="2"/>
        <v>2.0980179272527715</v>
      </c>
      <c r="I11" s="18">
        <f t="shared" si="3"/>
        <v>1.3609765531356006</v>
      </c>
      <c r="J11" s="18">
        <f t="shared" si="4"/>
        <v>2.8553532070491743</v>
      </c>
      <c r="K11" s="20">
        <v>2.8554</v>
      </c>
    </row>
    <row r="12" spans="2:11" ht="17.25">
      <c r="B12" s="11">
        <v>9</v>
      </c>
      <c r="C12" s="11">
        <v>3.2</v>
      </c>
      <c r="D12" s="11">
        <v>13.6</v>
      </c>
      <c r="E12" s="12">
        <f t="shared" si="0"/>
        <v>184.95999999999998</v>
      </c>
      <c r="F12" s="11">
        <v>3.91</v>
      </c>
      <c r="G12" s="12">
        <f t="shared" si="1"/>
        <v>15.288100000000002</v>
      </c>
      <c r="H12" s="18">
        <f t="shared" si="2"/>
        <v>2.6100697927420065</v>
      </c>
      <c r="I12" s="18">
        <f t="shared" si="3"/>
        <v>1.3635373739972745</v>
      </c>
      <c r="J12" s="18">
        <f t="shared" si="4"/>
        <v>3.558927711145046</v>
      </c>
      <c r="K12" s="20">
        <v>3.5589</v>
      </c>
    </row>
    <row r="13" spans="2:11" ht="17.25">
      <c r="B13" s="11">
        <v>10</v>
      </c>
      <c r="C13" s="11">
        <v>2.3</v>
      </c>
      <c r="D13" s="11">
        <v>3.85</v>
      </c>
      <c r="E13" s="12">
        <f t="shared" si="0"/>
        <v>14.822500000000002</v>
      </c>
      <c r="F13" s="11">
        <v>3.72</v>
      </c>
      <c r="G13" s="12">
        <f t="shared" si="1"/>
        <v>13.838400000000002</v>
      </c>
      <c r="H13" s="18">
        <f t="shared" si="2"/>
        <v>1.3480731482996928</v>
      </c>
      <c r="I13" s="18">
        <f t="shared" si="3"/>
        <v>1.3137236682850553</v>
      </c>
      <c r="J13" s="18">
        <f t="shared" si="4"/>
        <v>1.7709956015008557</v>
      </c>
      <c r="K13" s="20">
        <v>1.771</v>
      </c>
    </row>
    <row r="14" spans="2:11" ht="17.25">
      <c r="B14" s="11">
        <v>11</v>
      </c>
      <c r="C14" s="11">
        <v>2.4</v>
      </c>
      <c r="D14" s="11">
        <v>5.59</v>
      </c>
      <c r="E14" s="12">
        <f t="shared" si="0"/>
        <v>31.248099999999997</v>
      </c>
      <c r="F14" s="11">
        <v>3.75</v>
      </c>
      <c r="G14" s="12">
        <f t="shared" si="1"/>
        <v>14.0625</v>
      </c>
      <c r="H14" s="18">
        <f t="shared" si="2"/>
        <v>1.7209792871670078</v>
      </c>
      <c r="I14" s="18">
        <f t="shared" si="3"/>
        <v>1.3217558399823195</v>
      </c>
      <c r="J14" s="18">
        <f t="shared" si="4"/>
        <v>2.2747144233016017</v>
      </c>
      <c r="K14" s="20">
        <v>2.2747</v>
      </c>
    </row>
    <row r="15" spans="2:11" ht="17.25">
      <c r="B15" s="11">
        <v>12</v>
      </c>
      <c r="C15" s="11">
        <v>3.1</v>
      </c>
      <c r="D15" s="11">
        <v>8.12</v>
      </c>
      <c r="E15" s="12">
        <f t="shared" si="0"/>
        <v>65.93439999999998</v>
      </c>
      <c r="F15" s="11">
        <v>4.01</v>
      </c>
      <c r="G15" s="12">
        <f t="shared" si="1"/>
        <v>16.080099999999998</v>
      </c>
      <c r="H15" s="18">
        <f t="shared" si="2"/>
        <v>2.0943301541735866</v>
      </c>
      <c r="I15" s="18">
        <f t="shared" si="3"/>
        <v>1.3887912413184778</v>
      </c>
      <c r="J15" s="18">
        <f t="shared" si="4"/>
        <v>2.908587374545454</v>
      </c>
      <c r="K15" s="20">
        <v>2.9086</v>
      </c>
    </row>
    <row r="16" spans="2:11" ht="17.25">
      <c r="B16" s="11">
        <v>13</v>
      </c>
      <c r="C16" s="11">
        <v>2.9</v>
      </c>
      <c r="D16" s="11">
        <v>7.8</v>
      </c>
      <c r="E16" s="12">
        <f t="shared" si="0"/>
        <v>60.839999999999996</v>
      </c>
      <c r="F16" s="11">
        <v>3.99</v>
      </c>
      <c r="G16" s="12">
        <f t="shared" si="1"/>
        <v>15.920100000000001</v>
      </c>
      <c r="H16" s="18">
        <f t="shared" si="2"/>
        <v>2.0541237336955462</v>
      </c>
      <c r="I16" s="18">
        <f t="shared" si="3"/>
        <v>1.3837912309017721</v>
      </c>
      <c r="J16" s="18">
        <f t="shared" si="4"/>
        <v>2.842478409875104</v>
      </c>
      <c r="K16" s="20">
        <v>2.8425</v>
      </c>
    </row>
    <row r="17" spans="2:11" ht="17.25">
      <c r="B17" s="11">
        <v>14</v>
      </c>
      <c r="C17" s="11">
        <v>2.9</v>
      </c>
      <c r="D17" s="11">
        <v>7.54</v>
      </c>
      <c r="E17" s="12">
        <f t="shared" si="0"/>
        <v>56.8516</v>
      </c>
      <c r="F17" s="11">
        <v>3.93</v>
      </c>
      <c r="G17" s="12">
        <f t="shared" si="1"/>
        <v>15.4449</v>
      </c>
      <c r="H17" s="18">
        <f t="shared" si="2"/>
        <v>2.020222182019865</v>
      </c>
      <c r="I17" s="18">
        <f t="shared" si="3"/>
        <v>1.3686394258811698</v>
      </c>
      <c r="J17" s="18">
        <f t="shared" si="4"/>
        <v>2.764955727352072</v>
      </c>
      <c r="K17" s="20">
        <v>2.765</v>
      </c>
    </row>
    <row r="18" spans="2:11" ht="17.25">
      <c r="B18" s="11">
        <v>15</v>
      </c>
      <c r="C18" s="11">
        <v>3</v>
      </c>
      <c r="D18" s="11">
        <v>8.8</v>
      </c>
      <c r="E18" s="12">
        <f t="shared" si="0"/>
        <v>77.44000000000001</v>
      </c>
      <c r="F18" s="11">
        <v>3.55</v>
      </c>
      <c r="G18" s="12">
        <f t="shared" si="1"/>
        <v>12.6025</v>
      </c>
      <c r="H18" s="18">
        <f t="shared" si="2"/>
        <v>2.174751721484161</v>
      </c>
      <c r="I18" s="18">
        <f t="shared" si="3"/>
        <v>1.2669476034873244</v>
      </c>
      <c r="J18" s="18">
        <f t="shared" si="4"/>
        <v>2.7552964817142906</v>
      </c>
      <c r="K18" s="20">
        <v>2.7553</v>
      </c>
    </row>
    <row r="19" spans="2:11" ht="17.25">
      <c r="B19" s="11">
        <v>16</v>
      </c>
      <c r="C19" s="11">
        <v>3.3</v>
      </c>
      <c r="D19" s="11">
        <v>11.8</v>
      </c>
      <c r="E19" s="12">
        <f t="shared" si="0"/>
        <v>139.24</v>
      </c>
      <c r="F19" s="11">
        <v>3.93</v>
      </c>
      <c r="G19" s="12">
        <f t="shared" si="1"/>
        <v>15.4449</v>
      </c>
      <c r="H19" s="18">
        <f t="shared" si="2"/>
        <v>2.468099531471619</v>
      </c>
      <c r="I19" s="18">
        <f t="shared" si="3"/>
        <v>1.3686394258811698</v>
      </c>
      <c r="J19" s="18">
        <f t="shared" si="4"/>
        <v>3.3779383257709013</v>
      </c>
      <c r="K19" s="20">
        <v>3.3779</v>
      </c>
    </row>
    <row r="20" spans="2:11" ht="17.25">
      <c r="B20" s="11">
        <v>17</v>
      </c>
      <c r="C20" s="11">
        <v>2.9</v>
      </c>
      <c r="D20" s="11">
        <v>6.22</v>
      </c>
      <c r="E20" s="12">
        <f t="shared" si="0"/>
        <v>38.688399999999994</v>
      </c>
      <c r="F20" s="11">
        <v>3.66</v>
      </c>
      <c r="G20" s="12">
        <f t="shared" si="1"/>
        <v>13.395600000000002</v>
      </c>
      <c r="H20" s="18">
        <f t="shared" si="2"/>
        <v>1.827769906751088</v>
      </c>
      <c r="I20" s="18">
        <f t="shared" si="3"/>
        <v>1.297463147413275</v>
      </c>
      <c r="J20" s="18">
        <f t="shared" si="4"/>
        <v>2.3714640959605346</v>
      </c>
      <c r="K20" s="20">
        <v>2.3715</v>
      </c>
    </row>
    <row r="21" spans="2:11" ht="17.25">
      <c r="B21" s="11">
        <v>18</v>
      </c>
      <c r="C21" s="11">
        <v>2.3</v>
      </c>
      <c r="D21" s="11">
        <v>5.06</v>
      </c>
      <c r="E21" s="12">
        <f t="shared" si="0"/>
        <v>25.603599999999997</v>
      </c>
      <c r="F21" s="11">
        <v>4.02</v>
      </c>
      <c r="G21" s="12">
        <f t="shared" si="1"/>
        <v>16.160399999999996</v>
      </c>
      <c r="H21" s="18">
        <f t="shared" si="2"/>
        <v>1.6213664832993742</v>
      </c>
      <c r="I21" s="18">
        <f t="shared" si="3"/>
        <v>1.3912819026309295</v>
      </c>
      <c r="J21" s="18">
        <f t="shared" si="4"/>
        <v>2.2557778457467728</v>
      </c>
      <c r="K21" s="20">
        <v>2.2558</v>
      </c>
    </row>
    <row r="22" spans="2:11" ht="17.25">
      <c r="B22" s="11">
        <v>19</v>
      </c>
      <c r="C22" s="11">
        <v>3.4</v>
      </c>
      <c r="D22" s="11">
        <v>13.39</v>
      </c>
      <c r="E22" s="12">
        <f t="shared" si="0"/>
        <v>179.2921</v>
      </c>
      <c r="F22" s="11">
        <v>3.89</v>
      </c>
      <c r="G22" s="12">
        <f t="shared" si="1"/>
        <v>15.132100000000001</v>
      </c>
      <c r="H22" s="18">
        <f t="shared" si="2"/>
        <v>2.5945081597030812</v>
      </c>
      <c r="I22" s="18">
        <f t="shared" si="3"/>
        <v>1.358409157630355</v>
      </c>
      <c r="J22" s="18">
        <f t="shared" si="4"/>
        <v>3.524403643687345</v>
      </c>
      <c r="K22" s="20">
        <v>3.5244</v>
      </c>
    </row>
    <row r="23" spans="2:11" ht="17.25">
      <c r="B23" s="11">
        <v>20</v>
      </c>
      <c r="C23" s="11">
        <v>3</v>
      </c>
      <c r="D23" s="11">
        <v>6.75</v>
      </c>
      <c r="E23" s="12">
        <f t="shared" si="0"/>
        <v>45.5625</v>
      </c>
      <c r="F23" s="11">
        <v>3.92</v>
      </c>
      <c r="G23" s="12">
        <f t="shared" si="1"/>
        <v>15.366399999999999</v>
      </c>
      <c r="H23" s="18">
        <f t="shared" si="2"/>
        <v>1.9095425048844386</v>
      </c>
      <c r="I23" s="18">
        <f t="shared" si="3"/>
        <v>1.366091653802371</v>
      </c>
      <c r="J23" s="18">
        <f t="shared" si="4"/>
        <v>2.608610078503505</v>
      </c>
      <c r="K23" s="20">
        <v>2.6086</v>
      </c>
    </row>
    <row r="24" spans="2:11" ht="17.25">
      <c r="B24" s="11">
        <v>21</v>
      </c>
      <c r="C24" s="11">
        <v>3</v>
      </c>
      <c r="D24" s="11">
        <v>6.32</v>
      </c>
      <c r="E24" s="12">
        <f t="shared" si="0"/>
        <v>39.942400000000006</v>
      </c>
      <c r="F24" s="11">
        <v>3.75</v>
      </c>
      <c r="G24" s="12">
        <f t="shared" si="1"/>
        <v>14.0625</v>
      </c>
      <c r="H24" s="18">
        <f t="shared" si="2"/>
        <v>1.843719208158766</v>
      </c>
      <c r="I24" s="18">
        <f t="shared" si="3"/>
        <v>1.3217558399823195</v>
      </c>
      <c r="J24" s="18">
        <f t="shared" si="4"/>
        <v>2.436946630671427</v>
      </c>
      <c r="K24" s="20">
        <v>2.4369</v>
      </c>
    </row>
    <row r="25" spans="2:11" ht="17.25">
      <c r="B25" s="11">
        <v>22</v>
      </c>
      <c r="C25" s="11">
        <v>2.3</v>
      </c>
      <c r="D25" s="11">
        <v>5.53</v>
      </c>
      <c r="E25" s="12">
        <f t="shared" si="0"/>
        <v>30.580900000000003</v>
      </c>
      <c r="F25" s="11">
        <v>4.03</v>
      </c>
      <c r="G25" s="12">
        <f t="shared" si="1"/>
        <v>16.240900000000003</v>
      </c>
      <c r="H25" s="18">
        <f t="shared" si="2"/>
        <v>1.7101878155342434</v>
      </c>
      <c r="I25" s="18">
        <f t="shared" si="3"/>
        <v>1.3937663759585917</v>
      </c>
      <c r="J25" s="18">
        <f t="shared" si="4"/>
        <v>2.383602273865703</v>
      </c>
      <c r="K25" s="20">
        <v>2.3836</v>
      </c>
    </row>
    <row r="26" spans="2:11" ht="17.25">
      <c r="B26" s="11">
        <v>23</v>
      </c>
      <c r="C26" s="11">
        <v>2.1</v>
      </c>
      <c r="D26" s="11">
        <v>5.64</v>
      </c>
      <c r="E26" s="12">
        <f t="shared" si="0"/>
        <v>31.809599999999996</v>
      </c>
      <c r="F26" s="11">
        <v>3.93</v>
      </c>
      <c r="G26" s="12">
        <f t="shared" si="1"/>
        <v>15.4449</v>
      </c>
      <c r="H26" s="18">
        <f t="shared" si="2"/>
        <v>1.7298840655099674</v>
      </c>
      <c r="I26" s="18">
        <f t="shared" si="3"/>
        <v>1.3686394258811698</v>
      </c>
      <c r="J26" s="18">
        <f t="shared" si="4"/>
        <v>2.367587534260546</v>
      </c>
      <c r="K26" s="20">
        <v>2.3676</v>
      </c>
    </row>
    <row r="27" spans="2:11" ht="17.25">
      <c r="B27" s="11">
        <v>24</v>
      </c>
      <c r="C27" s="11">
        <v>2.3</v>
      </c>
      <c r="D27" s="11">
        <v>4.53</v>
      </c>
      <c r="E27" s="12">
        <f t="shared" si="0"/>
        <v>20.5209</v>
      </c>
      <c r="F27" s="11">
        <v>3.99</v>
      </c>
      <c r="G27" s="12">
        <f t="shared" si="1"/>
        <v>15.920100000000001</v>
      </c>
      <c r="H27" s="18">
        <f t="shared" si="2"/>
        <v>1.5107219394949427</v>
      </c>
      <c r="I27" s="18">
        <f t="shared" si="3"/>
        <v>1.3837912309017721</v>
      </c>
      <c r="J27" s="18">
        <f t="shared" si="4"/>
        <v>2.0905237722040195</v>
      </c>
      <c r="K27" s="20">
        <v>2.0905</v>
      </c>
    </row>
    <row r="28" spans="2:11" ht="17.25">
      <c r="B28" s="11">
        <v>25</v>
      </c>
      <c r="C28" s="11">
        <v>3.1</v>
      </c>
      <c r="D28" s="11">
        <v>10.01</v>
      </c>
      <c r="E28" s="12">
        <f t="shared" si="0"/>
        <v>100.20009999999999</v>
      </c>
      <c r="F28" s="11">
        <v>4.03</v>
      </c>
      <c r="G28" s="12">
        <f t="shared" si="1"/>
        <v>16.240900000000003</v>
      </c>
      <c r="H28" s="18">
        <f t="shared" si="2"/>
        <v>2.303584593327129</v>
      </c>
      <c r="I28" s="18">
        <f t="shared" si="3"/>
        <v>1.3937663759585917</v>
      </c>
      <c r="J28" s="18">
        <f t="shared" si="4"/>
        <v>3.210658750355599</v>
      </c>
      <c r="K28" s="20">
        <v>3.2107</v>
      </c>
    </row>
    <row r="29" spans="2:11" ht="17.25">
      <c r="B29" s="11">
        <v>26</v>
      </c>
      <c r="C29" s="11">
        <v>3.1</v>
      </c>
      <c r="D29" s="11">
        <v>8.27</v>
      </c>
      <c r="E29" s="12">
        <f t="shared" si="0"/>
        <v>68.3929</v>
      </c>
      <c r="F29" s="11">
        <v>3.85</v>
      </c>
      <c r="G29" s="12">
        <f t="shared" si="1"/>
        <v>14.822500000000002</v>
      </c>
      <c r="H29" s="18">
        <f t="shared" si="2"/>
        <v>2.1126345090356</v>
      </c>
      <c r="I29" s="18">
        <f t="shared" si="3"/>
        <v>1.3480731482996928</v>
      </c>
      <c r="J29" s="18">
        <f t="shared" si="4"/>
        <v>2.847985853802197</v>
      </c>
      <c r="K29" s="20">
        <v>2.848</v>
      </c>
    </row>
    <row r="30" spans="2:11" ht="17.25">
      <c r="B30" s="11">
        <v>27</v>
      </c>
      <c r="C30" s="11">
        <v>2.5</v>
      </c>
      <c r="D30" s="11">
        <v>5.48</v>
      </c>
      <c r="E30" s="12">
        <f t="shared" si="0"/>
        <v>30.030400000000004</v>
      </c>
      <c r="F30" s="11">
        <v>3.93</v>
      </c>
      <c r="G30" s="12">
        <f t="shared" si="1"/>
        <v>15.4449</v>
      </c>
      <c r="H30" s="18">
        <f t="shared" si="2"/>
        <v>1.7011051009599243</v>
      </c>
      <c r="I30" s="18">
        <f t="shared" si="3"/>
        <v>1.3686394258811698</v>
      </c>
      <c r="J30" s="18">
        <f t="shared" si="4"/>
        <v>2.3281995087413203</v>
      </c>
      <c r="K30" s="20">
        <v>2.3282</v>
      </c>
    </row>
    <row r="31" spans="2:11" ht="17.25">
      <c r="B31" s="11">
        <v>28</v>
      </c>
      <c r="C31" s="11">
        <v>2.8</v>
      </c>
      <c r="D31" s="11">
        <v>5.8</v>
      </c>
      <c r="E31" s="12">
        <f t="shared" si="0"/>
        <v>33.64</v>
      </c>
      <c r="F31" s="11">
        <v>3.89</v>
      </c>
      <c r="G31" s="12">
        <f t="shared" si="1"/>
        <v>15.132100000000001</v>
      </c>
      <c r="H31" s="18">
        <f t="shared" si="2"/>
        <v>1.7578579175523736</v>
      </c>
      <c r="I31" s="18">
        <f t="shared" si="3"/>
        <v>1.358409157630355</v>
      </c>
      <c r="J31" s="18">
        <f t="shared" si="4"/>
        <v>2.38789029301617</v>
      </c>
      <c r="K31" s="20">
        <v>2.3879</v>
      </c>
    </row>
    <row r="32" spans="2:11" ht="17.25">
      <c r="B32" s="11">
        <v>29</v>
      </c>
      <c r="C32" s="11">
        <v>2.5</v>
      </c>
      <c r="D32" s="11">
        <v>5.8</v>
      </c>
      <c r="E32" s="12">
        <f t="shared" si="0"/>
        <v>33.64</v>
      </c>
      <c r="F32" s="11">
        <v>4.49</v>
      </c>
      <c r="G32" s="12">
        <f t="shared" si="1"/>
        <v>20.160100000000003</v>
      </c>
      <c r="H32" s="18">
        <f t="shared" si="2"/>
        <v>1.7578579175523736</v>
      </c>
      <c r="I32" s="18">
        <f t="shared" si="3"/>
        <v>1.501852701754163</v>
      </c>
      <c r="J32" s="18">
        <f t="shared" si="4"/>
        <v>2.640043662775979</v>
      </c>
      <c r="K32" s="20">
        <v>2.64</v>
      </c>
    </row>
    <row r="33" spans="2:11" ht="17.25">
      <c r="B33" s="11">
        <v>30</v>
      </c>
      <c r="C33" s="11">
        <v>2.5</v>
      </c>
      <c r="D33" s="11">
        <v>5.12</v>
      </c>
      <c r="E33" s="12">
        <f t="shared" si="0"/>
        <v>26.2144</v>
      </c>
      <c r="F33" s="11">
        <v>4.49</v>
      </c>
      <c r="G33" s="12">
        <f t="shared" si="1"/>
        <v>20.160100000000003</v>
      </c>
      <c r="H33" s="18">
        <f t="shared" si="2"/>
        <v>1.6331544390514163</v>
      </c>
      <c r="I33" s="18">
        <f t="shared" si="3"/>
        <v>1.501852701754163</v>
      </c>
      <c r="J33" s="18">
        <f t="shared" si="4"/>
        <v>2.452757406671174</v>
      </c>
      <c r="K33" s="20">
        <v>2.4528</v>
      </c>
    </row>
    <row r="34" spans="2:11" ht="17.25">
      <c r="B34" s="11">
        <v>31</v>
      </c>
      <c r="C34" s="11">
        <v>3.3</v>
      </c>
      <c r="D34" s="11">
        <v>13.39</v>
      </c>
      <c r="E34" s="12">
        <f t="shared" si="0"/>
        <v>179.2921</v>
      </c>
      <c r="F34" s="11">
        <v>4.17</v>
      </c>
      <c r="G34" s="12">
        <f t="shared" si="1"/>
        <v>17.3889</v>
      </c>
      <c r="H34" s="18">
        <f t="shared" si="2"/>
        <v>2.5945081597030812</v>
      </c>
      <c r="I34" s="18">
        <f t="shared" si="3"/>
        <v>1.4279160358107101</v>
      </c>
      <c r="J34" s="18">
        <f t="shared" si="4"/>
        <v>3.7047398062817645</v>
      </c>
      <c r="K34" s="20">
        <v>3.7047</v>
      </c>
    </row>
    <row r="35" spans="2:11" ht="17.25">
      <c r="B35" s="11">
        <v>32</v>
      </c>
      <c r="C35" s="11">
        <v>3</v>
      </c>
      <c r="D35" s="11">
        <v>8.12</v>
      </c>
      <c r="E35" s="12">
        <f t="shared" si="0"/>
        <v>65.93439999999998</v>
      </c>
      <c r="F35" s="11">
        <v>4.13</v>
      </c>
      <c r="G35" s="12">
        <f t="shared" si="1"/>
        <v>17.0569</v>
      </c>
      <c r="H35" s="18">
        <f t="shared" si="2"/>
        <v>2.0943301541735866</v>
      </c>
      <c r="I35" s="18">
        <f t="shared" si="3"/>
        <v>1.4182774069729414</v>
      </c>
      <c r="J35" s="18">
        <f t="shared" si="4"/>
        <v>2.9703411404065547</v>
      </c>
      <c r="K35" s="20">
        <v>2.9703</v>
      </c>
    </row>
    <row r="36" spans="2:11" ht="17.25">
      <c r="B36" s="11">
        <v>33</v>
      </c>
      <c r="C36" s="11">
        <v>2.9</v>
      </c>
      <c r="D36" s="11">
        <v>3.79</v>
      </c>
      <c r="E36" s="12">
        <f t="shared" si="0"/>
        <v>14.3641</v>
      </c>
      <c r="F36" s="11">
        <v>3.94</v>
      </c>
      <c r="G36" s="12">
        <f t="shared" si="1"/>
        <v>15.5236</v>
      </c>
      <c r="H36" s="18">
        <f t="shared" si="2"/>
        <v>1.332366019094335</v>
      </c>
      <c r="I36" s="18">
        <f t="shared" si="3"/>
        <v>1.3711807233098425</v>
      </c>
      <c r="J36" s="18">
        <f t="shared" si="4"/>
        <v>1.8269146017752256</v>
      </c>
      <c r="K36" s="20">
        <v>1.8269</v>
      </c>
    </row>
    <row r="37" spans="2:11" ht="17.25">
      <c r="B37" s="11">
        <v>34</v>
      </c>
      <c r="C37" s="11">
        <v>2.7</v>
      </c>
      <c r="D37" s="11">
        <v>3.95</v>
      </c>
      <c r="E37" s="12">
        <f t="shared" si="0"/>
        <v>15.602500000000001</v>
      </c>
      <c r="F37" s="11">
        <v>3.96</v>
      </c>
      <c r="G37" s="12">
        <f t="shared" si="1"/>
        <v>15.6816</v>
      </c>
      <c r="H37" s="18">
        <f t="shared" si="2"/>
        <v>1.3737155789130306</v>
      </c>
      <c r="I37" s="18">
        <f t="shared" si="3"/>
        <v>1.3762440252663892</v>
      </c>
      <c r="J37" s="18">
        <f t="shared" si="4"/>
        <v>1.8905678578944174</v>
      </c>
      <c r="K37" s="20">
        <v>1.8906</v>
      </c>
    </row>
    <row r="38" spans="2:11" ht="18">
      <c r="B38" s="10">
        <v>35</v>
      </c>
      <c r="C38" s="11">
        <v>1.8</v>
      </c>
      <c r="D38" s="11">
        <v>3.27</v>
      </c>
      <c r="E38" s="12">
        <f t="shared" si="0"/>
        <v>10.6929</v>
      </c>
      <c r="F38" s="11">
        <v>6.13</v>
      </c>
      <c r="G38" s="12">
        <f t="shared" si="1"/>
        <v>37.5769</v>
      </c>
      <c r="H38" s="18">
        <f t="shared" si="2"/>
        <v>1.184789984909162</v>
      </c>
      <c r="I38" s="18">
        <f t="shared" si="3"/>
        <v>1.81319474994812</v>
      </c>
      <c r="J38" s="18">
        <f t="shared" si="4"/>
        <v>2.1482549804284052</v>
      </c>
      <c r="K38" s="20">
        <v>2.1483</v>
      </c>
    </row>
    <row r="39" spans="2:11" ht="17.25">
      <c r="B39" s="11">
        <v>36</v>
      </c>
      <c r="C39" s="11">
        <v>1.4</v>
      </c>
      <c r="D39" s="11">
        <v>3.64</v>
      </c>
      <c r="E39" s="12">
        <f t="shared" si="0"/>
        <v>13.249600000000001</v>
      </c>
      <c r="F39" s="11">
        <v>3.04</v>
      </c>
      <c r="G39" s="12">
        <f t="shared" si="1"/>
        <v>9.2416</v>
      </c>
      <c r="H39" s="18">
        <f t="shared" si="2"/>
        <v>1.2919836816486494</v>
      </c>
      <c r="I39" s="18">
        <f t="shared" si="3"/>
        <v>1.1118575154181303</v>
      </c>
      <c r="J39" s="18">
        <f t="shared" si="4"/>
        <v>1.436501766238636</v>
      </c>
      <c r="K39" s="20">
        <v>1.4365</v>
      </c>
    </row>
    <row r="40" spans="2:11" ht="17.25">
      <c r="B40" s="11">
        <v>37</v>
      </c>
      <c r="C40" s="11">
        <v>2</v>
      </c>
      <c r="D40" s="11">
        <v>4.53</v>
      </c>
      <c r="E40" s="12">
        <f t="shared" si="0"/>
        <v>20.5209</v>
      </c>
      <c r="F40" s="11">
        <v>3.93</v>
      </c>
      <c r="G40" s="12">
        <f t="shared" si="1"/>
        <v>15.4449</v>
      </c>
      <c r="H40" s="18">
        <f t="shared" si="2"/>
        <v>1.5107219394949427</v>
      </c>
      <c r="I40" s="18">
        <f t="shared" si="3"/>
        <v>1.3686394258811698</v>
      </c>
      <c r="J40" s="18">
        <f t="shared" si="4"/>
        <v>2.067633607936446</v>
      </c>
      <c r="K40" s="20">
        <v>2.0676</v>
      </c>
    </row>
    <row r="41" spans="2:11" ht="17.25">
      <c r="B41" s="11">
        <v>38</v>
      </c>
      <c r="C41" s="11">
        <v>3</v>
      </c>
      <c r="D41" s="11">
        <v>8.12</v>
      </c>
      <c r="E41" s="12">
        <f t="shared" si="0"/>
        <v>65.93439999999998</v>
      </c>
      <c r="F41" s="11">
        <v>4.22</v>
      </c>
      <c r="G41" s="12">
        <f t="shared" si="1"/>
        <v>17.8084</v>
      </c>
      <c r="H41" s="18">
        <f t="shared" si="2"/>
        <v>2.0943301541735866</v>
      </c>
      <c r="I41" s="18">
        <f t="shared" si="3"/>
        <v>1.4398351280479205</v>
      </c>
      <c r="J41" s="18">
        <f t="shared" si="4"/>
        <v>3.015490125709147</v>
      </c>
      <c r="K41" s="20">
        <v>3.0155</v>
      </c>
    </row>
    <row r="42" spans="2:11" ht="17.25">
      <c r="B42" s="11">
        <v>39</v>
      </c>
      <c r="C42" s="11">
        <v>3.2</v>
      </c>
      <c r="D42" s="11">
        <v>8.96</v>
      </c>
      <c r="E42" s="12">
        <f t="shared" si="0"/>
        <v>80.28160000000001</v>
      </c>
      <c r="F42" s="11">
        <v>3.81</v>
      </c>
      <c r="G42" s="12">
        <f t="shared" si="1"/>
        <v>14.5161</v>
      </c>
      <c r="H42" s="18">
        <f t="shared" si="2"/>
        <v>2.192770226986839</v>
      </c>
      <c r="I42" s="18">
        <f t="shared" si="3"/>
        <v>1.3376291891386096</v>
      </c>
      <c r="J42" s="18">
        <f t="shared" si="4"/>
        <v>2.93311346069169</v>
      </c>
      <c r="K42" s="20">
        <v>2.9331</v>
      </c>
    </row>
    <row r="43" spans="2:11" ht="17.25">
      <c r="B43" s="11">
        <v>40</v>
      </c>
      <c r="C43" s="11">
        <v>2.1</v>
      </c>
      <c r="D43" s="11">
        <v>5.8</v>
      </c>
      <c r="E43" s="12">
        <f t="shared" si="0"/>
        <v>33.64</v>
      </c>
      <c r="F43" s="11">
        <v>3.39</v>
      </c>
      <c r="G43" s="12">
        <f t="shared" si="1"/>
        <v>11.4921</v>
      </c>
      <c r="H43" s="18">
        <f t="shared" si="2"/>
        <v>1.7578579175523736</v>
      </c>
      <c r="I43" s="18">
        <f t="shared" si="3"/>
        <v>1.220829921392359</v>
      </c>
      <c r="J43" s="18">
        <f t="shared" si="4"/>
        <v>2.1460455433044</v>
      </c>
      <c r="K43" s="20">
        <v>2.146</v>
      </c>
    </row>
    <row r="44" spans="2:11" ht="17.25">
      <c r="B44" s="11">
        <v>41</v>
      </c>
      <c r="C44" s="11">
        <v>3.5</v>
      </c>
      <c r="D44" s="11">
        <v>10.54</v>
      </c>
      <c r="E44" s="12">
        <f t="shared" si="0"/>
        <v>111.09159999999999</v>
      </c>
      <c r="F44" s="11">
        <v>4.73</v>
      </c>
      <c r="G44" s="12">
        <f t="shared" si="1"/>
        <v>22.372900000000005</v>
      </c>
      <c r="H44" s="18">
        <f t="shared" si="2"/>
        <v>2.355177543113216</v>
      </c>
      <c r="I44" s="18">
        <f t="shared" si="3"/>
        <v>1.5539252025038417</v>
      </c>
      <c r="J44" s="18">
        <f t="shared" si="4"/>
        <v>3.6597697406147045</v>
      </c>
      <c r="K44" s="20">
        <v>3.6598</v>
      </c>
    </row>
    <row r="45" spans="2:11" ht="17.25">
      <c r="B45" s="11">
        <v>42</v>
      </c>
      <c r="C45" s="11">
        <v>3.6</v>
      </c>
      <c r="D45" s="11">
        <v>10.54</v>
      </c>
      <c r="E45" s="12">
        <f t="shared" si="0"/>
        <v>111.09159999999999</v>
      </c>
      <c r="F45" s="11">
        <v>4.73</v>
      </c>
      <c r="G45" s="12">
        <f t="shared" si="1"/>
        <v>22.372900000000005</v>
      </c>
      <c r="H45" s="18">
        <f t="shared" si="2"/>
        <v>2.355177543113216</v>
      </c>
      <c r="I45" s="18">
        <f t="shared" si="3"/>
        <v>1.5539252025038417</v>
      </c>
      <c r="J45" s="18">
        <f t="shared" si="4"/>
        <v>3.6597697406147045</v>
      </c>
      <c r="K45" s="20">
        <v>3.6598</v>
      </c>
    </row>
    <row r="46" spans="2:11" ht="17.25">
      <c r="B46" s="11">
        <v>43</v>
      </c>
      <c r="C46" s="11">
        <v>3.2</v>
      </c>
      <c r="D46" s="11">
        <v>8.12</v>
      </c>
      <c r="E46" s="12">
        <f t="shared" si="0"/>
        <v>65.93439999999998</v>
      </c>
      <c r="F46" s="11">
        <v>3.81</v>
      </c>
      <c r="G46" s="12">
        <f t="shared" si="1"/>
        <v>14.5161</v>
      </c>
      <c r="H46" s="18">
        <f t="shared" si="2"/>
        <v>2.0943301541735866</v>
      </c>
      <c r="I46" s="18">
        <f t="shared" si="3"/>
        <v>1.3376291891386096</v>
      </c>
      <c r="J46" s="18">
        <f t="shared" si="4"/>
        <v>2.801437145915754</v>
      </c>
      <c r="K46" s="20">
        <v>2.8014</v>
      </c>
    </row>
    <row r="47" spans="2:11" ht="17.25">
      <c r="B47" s="11">
        <v>44</v>
      </c>
      <c r="C47" s="11">
        <v>3.4</v>
      </c>
      <c r="D47" s="11">
        <v>13.39</v>
      </c>
      <c r="E47" s="12">
        <f t="shared" si="0"/>
        <v>179.2921</v>
      </c>
      <c r="F47" s="11">
        <v>3.94</v>
      </c>
      <c r="G47" s="12">
        <f t="shared" si="1"/>
        <v>15.5236</v>
      </c>
      <c r="H47" s="18">
        <f t="shared" si="2"/>
        <v>2.5945081597030812</v>
      </c>
      <c r="I47" s="18">
        <f t="shared" si="3"/>
        <v>1.3711807233098425</v>
      </c>
      <c r="J47" s="18">
        <f t="shared" si="4"/>
        <v>3.5575395750549594</v>
      </c>
      <c r="K47" s="20">
        <v>3.5575</v>
      </c>
    </row>
    <row r="48" spans="2:11" ht="17.25">
      <c r="B48" s="11">
        <v>45</v>
      </c>
      <c r="C48" s="11">
        <v>2.8</v>
      </c>
      <c r="D48" s="11">
        <v>6.75</v>
      </c>
      <c r="E48" s="12">
        <f t="shared" si="0"/>
        <v>45.5625</v>
      </c>
      <c r="F48" s="11">
        <v>3.57</v>
      </c>
      <c r="G48" s="12">
        <f t="shared" si="1"/>
        <v>12.7449</v>
      </c>
      <c r="H48" s="18">
        <f t="shared" si="2"/>
        <v>1.9095425048844386</v>
      </c>
      <c r="I48" s="18">
        <f t="shared" si="3"/>
        <v>1.2725655957915476</v>
      </c>
      <c r="J48" s="18">
        <f t="shared" si="4"/>
        <v>2.43001809541755</v>
      </c>
      <c r="K48" s="20">
        <v>2.43</v>
      </c>
    </row>
    <row r="49" spans="2:11" ht="18">
      <c r="B49" s="10">
        <v>46</v>
      </c>
      <c r="C49" s="11">
        <v>1.6</v>
      </c>
      <c r="D49" s="11">
        <v>5.11</v>
      </c>
      <c r="E49" s="12">
        <f t="shared" si="0"/>
        <v>26.1121</v>
      </c>
      <c r="F49" s="11">
        <v>6.13</v>
      </c>
      <c r="G49" s="12">
        <f t="shared" si="1"/>
        <v>37.5769</v>
      </c>
      <c r="H49" s="18">
        <f t="shared" si="2"/>
        <v>1.631199404215613</v>
      </c>
      <c r="I49" s="18">
        <f t="shared" si="3"/>
        <v>1.81319474994812</v>
      </c>
      <c r="J49" s="18">
        <f t="shared" si="4"/>
        <v>2.957682195842251</v>
      </c>
      <c r="K49" s="20">
        <v>2.9577</v>
      </c>
    </row>
    <row r="50" spans="2:11" ht="17.25">
      <c r="B50" s="11">
        <v>47</v>
      </c>
      <c r="C50" s="11">
        <v>1.5</v>
      </c>
      <c r="D50" s="11">
        <v>3.64</v>
      </c>
      <c r="E50" s="12">
        <f t="shared" si="0"/>
        <v>13.249600000000001</v>
      </c>
      <c r="F50" s="11">
        <v>3.04</v>
      </c>
      <c r="G50" s="12">
        <f t="shared" si="1"/>
        <v>9.2416</v>
      </c>
      <c r="H50" s="18">
        <f t="shared" si="2"/>
        <v>1.2919836816486494</v>
      </c>
      <c r="I50" s="18">
        <f t="shared" si="3"/>
        <v>1.1118575154181303</v>
      </c>
      <c r="J50" s="18">
        <f t="shared" si="4"/>
        <v>1.436501766238636</v>
      </c>
      <c r="K50" s="20">
        <v>1.4365</v>
      </c>
    </row>
    <row r="51" spans="2:11" ht="18">
      <c r="B51" s="10">
        <v>48</v>
      </c>
      <c r="C51" s="11">
        <v>1.8</v>
      </c>
      <c r="D51" s="11">
        <v>6.38</v>
      </c>
      <c r="E51" s="12">
        <f t="shared" si="0"/>
        <v>40.7044</v>
      </c>
      <c r="F51" s="11">
        <v>6.13</v>
      </c>
      <c r="G51" s="12">
        <f t="shared" si="1"/>
        <v>37.5769</v>
      </c>
      <c r="H51" s="18">
        <f t="shared" si="2"/>
        <v>1.8531680973566984</v>
      </c>
      <c r="I51" s="18">
        <f t="shared" si="3"/>
        <v>1.81319474994812</v>
      </c>
      <c r="J51" s="18">
        <f t="shared" si="4"/>
        <v>3.360154664898512</v>
      </c>
      <c r="K51" s="20">
        <v>3.3602</v>
      </c>
    </row>
    <row r="52" spans="2:11" ht="17.25">
      <c r="B52" s="11">
        <v>49</v>
      </c>
      <c r="C52" s="11">
        <v>3</v>
      </c>
      <c r="D52" s="11">
        <v>7.38</v>
      </c>
      <c r="E52" s="12">
        <f t="shared" si="0"/>
        <v>54.4644</v>
      </c>
      <c r="F52" s="11">
        <v>4.13</v>
      </c>
      <c r="G52" s="12">
        <f t="shared" si="1"/>
        <v>17.0569</v>
      </c>
      <c r="H52" s="18">
        <f t="shared" si="2"/>
        <v>1.998773638612381</v>
      </c>
      <c r="I52" s="18">
        <f t="shared" si="3"/>
        <v>1.4182774069729414</v>
      </c>
      <c r="J52" s="18">
        <f t="shared" si="4"/>
        <v>2.8348154932970386</v>
      </c>
      <c r="K52" s="20">
        <v>2.8348</v>
      </c>
    </row>
    <row r="53" spans="2:11" ht="17.25">
      <c r="B53" s="11">
        <v>50</v>
      </c>
      <c r="C53" s="11">
        <v>2.5</v>
      </c>
      <c r="D53" s="11">
        <v>6.38</v>
      </c>
      <c r="E53" s="12">
        <f t="shared" si="0"/>
        <v>40.7044</v>
      </c>
      <c r="F53" s="11">
        <v>3.75</v>
      </c>
      <c r="G53" s="12">
        <f t="shared" si="1"/>
        <v>14.0625</v>
      </c>
      <c r="H53" s="18">
        <f t="shared" si="2"/>
        <v>1.8531680973566984</v>
      </c>
      <c r="I53" s="18">
        <f t="shared" si="3"/>
        <v>1.3217558399823195</v>
      </c>
      <c r="J53" s="18">
        <f t="shared" si="4"/>
        <v>2.4494357551501396</v>
      </c>
      <c r="K53" s="20">
        <v>2.4494</v>
      </c>
    </row>
    <row r="54" spans="2:11" ht="17.25">
      <c r="B54" s="11">
        <v>51</v>
      </c>
      <c r="C54" s="11">
        <v>2.3</v>
      </c>
      <c r="D54" s="11">
        <v>2.9</v>
      </c>
      <c r="E54" s="12">
        <f t="shared" si="0"/>
        <v>8.41</v>
      </c>
      <c r="F54" s="11">
        <v>4.53</v>
      </c>
      <c r="G54" s="12">
        <f t="shared" si="1"/>
        <v>20.5209</v>
      </c>
      <c r="H54" s="18">
        <f t="shared" si="2"/>
        <v>1.0647107369924282</v>
      </c>
      <c r="I54" s="18">
        <f t="shared" si="3"/>
        <v>1.5107219394949427</v>
      </c>
      <c r="J54" s="18">
        <f t="shared" si="4"/>
        <v>1.608481869590291</v>
      </c>
      <c r="K54" s="20">
        <v>1.6085</v>
      </c>
    </row>
    <row r="55" spans="2:11" ht="17.25">
      <c r="B55" s="11">
        <v>52</v>
      </c>
      <c r="C55" s="11">
        <v>2.3</v>
      </c>
      <c r="D55" s="11">
        <v>2.9</v>
      </c>
      <c r="E55" s="12">
        <f t="shared" si="0"/>
        <v>8.41</v>
      </c>
      <c r="F55" s="11">
        <v>5.93</v>
      </c>
      <c r="G55" s="12">
        <f t="shared" si="1"/>
        <v>35.164899999999996</v>
      </c>
      <c r="H55" s="18">
        <f t="shared" si="2"/>
        <v>1.0647107369924282</v>
      </c>
      <c r="I55" s="18">
        <f t="shared" si="3"/>
        <v>1.780024213009634</v>
      </c>
      <c r="J55" s="18">
        <f t="shared" si="4"/>
        <v>1.8952108916978545</v>
      </c>
      <c r="K55" s="20">
        <v>1.8952</v>
      </c>
    </row>
    <row r="56" spans="2:11" ht="17.25">
      <c r="B56" s="11">
        <v>53</v>
      </c>
      <c r="C56" s="11">
        <v>2.3</v>
      </c>
      <c r="D56" s="11">
        <v>4.06</v>
      </c>
      <c r="E56" s="12">
        <f t="shared" si="0"/>
        <v>16.483599999999996</v>
      </c>
      <c r="F56" s="11">
        <v>5.93</v>
      </c>
      <c r="G56" s="12">
        <f t="shared" si="1"/>
        <v>35.164899999999996</v>
      </c>
      <c r="H56" s="18">
        <f t="shared" si="2"/>
        <v>1.4011829736136412</v>
      </c>
      <c r="I56" s="18">
        <f t="shared" si="3"/>
        <v>1.780024213009634</v>
      </c>
      <c r="J56" s="18">
        <f t="shared" si="4"/>
        <v>2.4941396198891206</v>
      </c>
      <c r="K56" s="20">
        <v>2.4941</v>
      </c>
    </row>
    <row r="57" spans="2:11" ht="18">
      <c r="B57" s="10">
        <v>54</v>
      </c>
      <c r="C57" s="11">
        <v>2.1</v>
      </c>
      <c r="D57" s="11">
        <v>2</v>
      </c>
      <c r="E57" s="12">
        <f t="shared" si="0"/>
        <v>4</v>
      </c>
      <c r="F57" s="11">
        <v>6.49</v>
      </c>
      <c r="G57" s="12">
        <f t="shared" si="1"/>
        <v>42.1201</v>
      </c>
      <c r="H57" s="18">
        <f t="shared" si="2"/>
        <v>0.6931471805599453</v>
      </c>
      <c r="I57" s="18">
        <f t="shared" si="3"/>
        <v>1.8702625307159986</v>
      </c>
      <c r="J57" s="18">
        <f t="shared" si="4"/>
        <v>1.2963672000727025</v>
      </c>
      <c r="K57" s="20">
        <v>1.2964</v>
      </c>
    </row>
    <row r="58" spans="2:11" ht="17.25">
      <c r="B58" s="11">
        <v>55</v>
      </c>
      <c r="C58" s="11">
        <v>2.2</v>
      </c>
      <c r="D58" s="11">
        <v>3.9</v>
      </c>
      <c r="E58" s="12">
        <f t="shared" si="0"/>
        <v>15.209999999999999</v>
      </c>
      <c r="F58" s="11">
        <v>6.21</v>
      </c>
      <c r="G58" s="12">
        <f t="shared" si="1"/>
        <v>38.564099999999996</v>
      </c>
      <c r="H58" s="18">
        <f t="shared" si="2"/>
        <v>1.3609765531356006</v>
      </c>
      <c r="I58" s="18">
        <f t="shared" si="3"/>
        <v>1.8261608959453874</v>
      </c>
      <c r="J58" s="18">
        <f t="shared" si="4"/>
        <v>2.4853621616347734</v>
      </c>
      <c r="K58" s="20">
        <v>2.4854</v>
      </c>
    </row>
    <row r="59" spans="2:11" ht="17.25">
      <c r="B59" s="11">
        <v>56</v>
      </c>
      <c r="C59" s="11">
        <v>3.1</v>
      </c>
      <c r="D59" s="11">
        <v>13.6</v>
      </c>
      <c r="E59" s="12">
        <f t="shared" si="0"/>
        <v>184.95999999999998</v>
      </c>
      <c r="F59" s="11">
        <v>4.14</v>
      </c>
      <c r="G59" s="12">
        <f t="shared" si="1"/>
        <v>17.139599999999998</v>
      </c>
      <c r="H59" s="18">
        <f t="shared" si="2"/>
        <v>2.6100697927420065</v>
      </c>
      <c r="I59" s="18">
        <f t="shared" si="3"/>
        <v>1.4206957878372228</v>
      </c>
      <c r="J59" s="18">
        <f t="shared" si="4"/>
        <v>3.7081151605097418</v>
      </c>
      <c r="K59" s="20">
        <v>3.7081</v>
      </c>
    </row>
    <row r="60" spans="2:11" ht="17.25">
      <c r="B60" s="11">
        <v>57</v>
      </c>
      <c r="C60" s="11">
        <v>3</v>
      </c>
      <c r="D60" s="11">
        <v>4.06</v>
      </c>
      <c r="E60" s="12">
        <f t="shared" si="0"/>
        <v>16.483599999999996</v>
      </c>
      <c r="F60" s="11">
        <v>4.67</v>
      </c>
      <c r="G60" s="12">
        <f t="shared" si="1"/>
        <v>21.808899999999998</v>
      </c>
      <c r="H60" s="18">
        <f t="shared" si="2"/>
        <v>1.4011829736136412</v>
      </c>
      <c r="I60" s="18">
        <f t="shared" si="3"/>
        <v>1.541159071680806</v>
      </c>
      <c r="J60" s="18">
        <f t="shared" si="4"/>
        <v>2.1594458508693504</v>
      </c>
      <c r="K60" s="20">
        <v>2.1594</v>
      </c>
    </row>
    <row r="61" spans="2:11" ht="17.25">
      <c r="B61" s="11">
        <v>58</v>
      </c>
      <c r="C61" s="11">
        <v>2.8</v>
      </c>
      <c r="D61" s="11">
        <v>3.43</v>
      </c>
      <c r="E61" s="12">
        <f t="shared" si="0"/>
        <v>11.7649</v>
      </c>
      <c r="F61" s="11">
        <v>4.4</v>
      </c>
      <c r="G61" s="12">
        <f t="shared" si="1"/>
        <v>19.360000000000003</v>
      </c>
      <c r="H61" s="18">
        <f t="shared" si="2"/>
        <v>1.2325602611778486</v>
      </c>
      <c r="I61" s="18">
        <f t="shared" si="3"/>
        <v>1.4816045409242156</v>
      </c>
      <c r="J61" s="18">
        <f t="shared" si="4"/>
        <v>1.8261668799238375</v>
      </c>
      <c r="K61" s="20">
        <v>1.8262</v>
      </c>
    </row>
    <row r="62" spans="2:11" ht="17.25">
      <c r="B62" s="11">
        <v>59</v>
      </c>
      <c r="C62" s="11">
        <v>3.1</v>
      </c>
      <c r="D62" s="11">
        <v>5.59</v>
      </c>
      <c r="E62" s="12">
        <f t="shared" si="0"/>
        <v>31.248099999999997</v>
      </c>
      <c r="F62" s="11">
        <v>4.84</v>
      </c>
      <c r="G62" s="12">
        <f t="shared" si="1"/>
        <v>23.4256</v>
      </c>
      <c r="H62" s="18">
        <f t="shared" si="2"/>
        <v>1.7209792871670078</v>
      </c>
      <c r="I62" s="18">
        <f t="shared" si="3"/>
        <v>1.5769147207285403</v>
      </c>
      <c r="J62" s="18">
        <f t="shared" si="4"/>
        <v>2.7138375720025643</v>
      </c>
      <c r="K62" s="20">
        <v>2.7138</v>
      </c>
    </row>
    <row r="63" spans="2:11" ht="18">
      <c r="B63" s="10">
        <v>60</v>
      </c>
      <c r="C63" s="11">
        <v>2.8</v>
      </c>
      <c r="D63" s="11">
        <v>2.58</v>
      </c>
      <c r="E63" s="12">
        <f t="shared" si="0"/>
        <v>6.6564000000000005</v>
      </c>
      <c r="F63" s="11">
        <v>4.46</v>
      </c>
      <c r="G63" s="12">
        <f t="shared" si="1"/>
        <v>19.8916</v>
      </c>
      <c r="H63" s="18">
        <f t="shared" si="2"/>
        <v>0.9477893989335261</v>
      </c>
      <c r="I63" s="18">
        <f t="shared" si="3"/>
        <v>1.4951487660319727</v>
      </c>
      <c r="J63" s="18">
        <f t="shared" si="4"/>
        <v>1.4170861502736467</v>
      </c>
      <c r="K63" s="20">
        <v>1.4171</v>
      </c>
    </row>
    <row r="64" spans="2:11" ht="17.25">
      <c r="B64" s="11">
        <v>61</v>
      </c>
      <c r="C64" s="11">
        <v>2.6</v>
      </c>
      <c r="D64" s="11">
        <v>3.85</v>
      </c>
      <c r="E64" s="12">
        <f t="shared" si="0"/>
        <v>14.822500000000002</v>
      </c>
      <c r="F64" s="11">
        <v>4.99</v>
      </c>
      <c r="G64" s="12">
        <f t="shared" si="1"/>
        <v>24.900100000000002</v>
      </c>
      <c r="H64" s="18">
        <f t="shared" si="2"/>
        <v>1.3480731482996928</v>
      </c>
      <c r="I64" s="18">
        <f t="shared" si="3"/>
        <v>1.6074359097634274</v>
      </c>
      <c r="J64" s="18">
        <f t="shared" si="4"/>
        <v>2.1669411875647646</v>
      </c>
      <c r="K64" s="20">
        <v>2.1669</v>
      </c>
    </row>
    <row r="65" spans="2:11" ht="18">
      <c r="B65" s="10">
        <v>62</v>
      </c>
      <c r="C65" s="11">
        <v>3.2</v>
      </c>
      <c r="D65" s="11">
        <v>13.39</v>
      </c>
      <c r="E65" s="12">
        <f t="shared" si="0"/>
        <v>179.2921</v>
      </c>
      <c r="F65" s="11">
        <v>6.13</v>
      </c>
      <c r="G65" s="12">
        <f t="shared" si="1"/>
        <v>37.5769</v>
      </c>
      <c r="H65" s="18">
        <f t="shared" si="2"/>
        <v>2.5945081597030812</v>
      </c>
      <c r="I65" s="18">
        <f t="shared" si="3"/>
        <v>1.81319474994812</v>
      </c>
      <c r="J65" s="18">
        <f t="shared" si="4"/>
        <v>4.704348573871186</v>
      </c>
      <c r="K65" s="20">
        <v>4.7043</v>
      </c>
    </row>
    <row r="66" spans="2:11" ht="17.25">
      <c r="B66" s="11">
        <v>63</v>
      </c>
      <c r="C66" s="11">
        <v>1.9</v>
      </c>
      <c r="D66" s="11">
        <v>2</v>
      </c>
      <c r="E66" s="12">
        <f t="shared" si="0"/>
        <v>4</v>
      </c>
      <c r="F66" s="11">
        <v>5.46</v>
      </c>
      <c r="G66" s="12">
        <f t="shared" si="1"/>
        <v>29.8116</v>
      </c>
      <c r="H66" s="18">
        <f t="shared" si="2"/>
        <v>0.6931471805599453</v>
      </c>
      <c r="I66" s="18">
        <f t="shared" si="3"/>
        <v>1.6974487897568136</v>
      </c>
      <c r="J66" s="18">
        <f t="shared" si="4"/>
        <v>1.1765818427648267</v>
      </c>
      <c r="K66" s="20">
        <v>1.1766</v>
      </c>
    </row>
    <row r="67" spans="2:11" ht="17.25">
      <c r="B67" s="11">
        <v>64</v>
      </c>
      <c r="C67" s="11">
        <v>2.5</v>
      </c>
      <c r="D67" s="11">
        <v>2.9</v>
      </c>
      <c r="E67" s="12">
        <f t="shared" si="0"/>
        <v>8.41</v>
      </c>
      <c r="F67" s="11">
        <v>5.93</v>
      </c>
      <c r="G67" s="12">
        <f t="shared" si="1"/>
        <v>35.164899999999996</v>
      </c>
      <c r="H67" s="18">
        <f t="shared" si="2"/>
        <v>1.0647107369924282</v>
      </c>
      <c r="I67" s="18">
        <f t="shared" si="3"/>
        <v>1.780024213009634</v>
      </c>
      <c r="J67" s="18">
        <f t="shared" si="4"/>
        <v>1.8952108916978545</v>
      </c>
      <c r="K67" s="20">
        <v>1.8952</v>
      </c>
    </row>
    <row r="68" spans="2:11" ht="17.25">
      <c r="B68" s="11">
        <v>65</v>
      </c>
      <c r="C68" s="11">
        <v>2.1</v>
      </c>
      <c r="D68" s="11">
        <v>2.79</v>
      </c>
      <c r="E68" s="12">
        <f t="shared" si="0"/>
        <v>7.7841000000000005</v>
      </c>
      <c r="F68" s="11">
        <v>5.49</v>
      </c>
      <c r="G68" s="12">
        <f t="shared" si="1"/>
        <v>30.140100000000004</v>
      </c>
      <c r="H68" s="18">
        <f t="shared" si="2"/>
        <v>1.0260415958332743</v>
      </c>
      <c r="I68" s="18">
        <f t="shared" si="3"/>
        <v>1.7029282555214393</v>
      </c>
      <c r="J68" s="18">
        <f t="shared" si="4"/>
        <v>1.7472752248847914</v>
      </c>
      <c r="K68" s="20">
        <v>1.7473</v>
      </c>
    </row>
    <row r="69" spans="2:11" ht="17.25">
      <c r="B69" s="11">
        <v>66</v>
      </c>
      <c r="C69" s="11">
        <v>3.1</v>
      </c>
      <c r="D69" s="11">
        <v>6.43</v>
      </c>
      <c r="E69" s="12">
        <f aca="true" t="shared" si="5" ref="E69:E132">D69^2</f>
        <v>41.344899999999996</v>
      </c>
      <c r="F69" s="11">
        <v>4.67</v>
      </c>
      <c r="G69" s="12">
        <f aca="true" t="shared" si="6" ref="G69:G132">F69^2</f>
        <v>21.808899999999998</v>
      </c>
      <c r="H69" s="18">
        <f aca="true" t="shared" si="7" ref="H69:H132">LN(D69)</f>
        <v>1.860974538249528</v>
      </c>
      <c r="I69" s="18">
        <f aca="true" t="shared" si="8" ref="I69:I132">LN(F69)</f>
        <v>1.541159071680806</v>
      </c>
      <c r="J69" s="18">
        <f aca="true" t="shared" si="9" ref="J69:J132">H69*I69</f>
        <v>2.868057791790259</v>
      </c>
      <c r="K69" s="20">
        <v>2.8681</v>
      </c>
    </row>
    <row r="70" spans="2:11" ht="17.25">
      <c r="B70" s="11">
        <v>67</v>
      </c>
      <c r="C70" s="11">
        <v>3</v>
      </c>
      <c r="D70" s="11">
        <v>5.9</v>
      </c>
      <c r="E70" s="12">
        <f t="shared" si="5"/>
        <v>34.81</v>
      </c>
      <c r="F70" s="11">
        <v>4.14</v>
      </c>
      <c r="G70" s="12">
        <f t="shared" si="6"/>
        <v>17.139599999999998</v>
      </c>
      <c r="H70" s="18">
        <f t="shared" si="7"/>
        <v>1.7749523509116738</v>
      </c>
      <c r="I70" s="18">
        <f t="shared" si="8"/>
        <v>1.4206957878372228</v>
      </c>
      <c r="J70" s="18">
        <f t="shared" si="9"/>
        <v>2.5216673285519913</v>
      </c>
      <c r="K70" s="20">
        <v>2.5217</v>
      </c>
    </row>
    <row r="71" spans="2:11" ht="17.25">
      <c r="B71" s="11">
        <v>68</v>
      </c>
      <c r="C71" s="11">
        <v>3.1</v>
      </c>
      <c r="D71" s="11">
        <v>6.8</v>
      </c>
      <c r="E71" s="12">
        <f t="shared" si="5"/>
        <v>46.239999999999995</v>
      </c>
      <c r="F71" s="11">
        <v>4.84</v>
      </c>
      <c r="G71" s="12">
        <f t="shared" si="6"/>
        <v>23.4256</v>
      </c>
      <c r="H71" s="18">
        <f t="shared" si="7"/>
        <v>1.916922612182061</v>
      </c>
      <c r="I71" s="18">
        <f t="shared" si="8"/>
        <v>1.5769147207285403</v>
      </c>
      <c r="J71" s="18">
        <f t="shared" si="9"/>
        <v>3.0228234856472986</v>
      </c>
      <c r="K71" s="20">
        <v>3.0228</v>
      </c>
    </row>
    <row r="72" spans="2:11" ht="17.25">
      <c r="B72" s="11">
        <v>69</v>
      </c>
      <c r="C72" s="11">
        <v>2.8</v>
      </c>
      <c r="D72" s="11">
        <v>3.9</v>
      </c>
      <c r="E72" s="12">
        <f t="shared" si="5"/>
        <v>15.209999999999999</v>
      </c>
      <c r="F72" s="11">
        <v>4.46</v>
      </c>
      <c r="G72" s="12">
        <f t="shared" si="6"/>
        <v>19.8916</v>
      </c>
      <c r="H72" s="18">
        <f t="shared" si="7"/>
        <v>1.3609765531356006</v>
      </c>
      <c r="I72" s="18">
        <f t="shared" si="8"/>
        <v>1.4951487660319727</v>
      </c>
      <c r="J72" s="18">
        <f t="shared" si="9"/>
        <v>2.0348624140191407</v>
      </c>
      <c r="K72" s="20">
        <v>2.0349</v>
      </c>
    </row>
    <row r="73" spans="2:11" ht="17.25">
      <c r="B73" s="11">
        <v>70</v>
      </c>
      <c r="C73" s="11">
        <v>2.6</v>
      </c>
      <c r="D73" s="11">
        <v>2.79</v>
      </c>
      <c r="E73" s="12">
        <f t="shared" si="5"/>
        <v>7.7841000000000005</v>
      </c>
      <c r="F73" s="11">
        <v>4.99</v>
      </c>
      <c r="G73" s="12">
        <f t="shared" si="6"/>
        <v>24.900100000000002</v>
      </c>
      <c r="H73" s="18">
        <f t="shared" si="7"/>
        <v>1.0260415958332743</v>
      </c>
      <c r="I73" s="18">
        <f t="shared" si="8"/>
        <v>1.6074359097634274</v>
      </c>
      <c r="J73" s="18">
        <f t="shared" si="9"/>
        <v>1.6492961060533782</v>
      </c>
      <c r="K73" s="20">
        <v>1.6493</v>
      </c>
    </row>
    <row r="74" spans="2:11" ht="17.25">
      <c r="B74" s="11">
        <v>71</v>
      </c>
      <c r="C74" s="11">
        <v>3.1</v>
      </c>
      <c r="D74" s="11">
        <v>7.96</v>
      </c>
      <c r="E74" s="12">
        <f t="shared" si="5"/>
        <v>63.3616</v>
      </c>
      <c r="F74" s="11">
        <v>4.84</v>
      </c>
      <c r="G74" s="12">
        <f t="shared" si="6"/>
        <v>23.4256</v>
      </c>
      <c r="H74" s="18">
        <f t="shared" si="7"/>
        <v>2.0744289998562917</v>
      </c>
      <c r="I74" s="18">
        <f t="shared" si="8"/>
        <v>1.5769147207285403</v>
      </c>
      <c r="J74" s="18">
        <f t="shared" si="9"/>
        <v>3.2711976269795695</v>
      </c>
      <c r="K74" s="20">
        <v>3.2712</v>
      </c>
    </row>
    <row r="75" spans="2:11" ht="17.25">
      <c r="B75" s="11">
        <v>72</v>
      </c>
      <c r="C75" s="11">
        <v>1.9</v>
      </c>
      <c r="D75" s="11">
        <v>3.79</v>
      </c>
      <c r="E75" s="12">
        <f t="shared" si="5"/>
        <v>14.3641</v>
      </c>
      <c r="F75" s="11">
        <v>5.46</v>
      </c>
      <c r="G75" s="12">
        <f t="shared" si="6"/>
        <v>29.8116</v>
      </c>
      <c r="H75" s="18">
        <f t="shared" si="7"/>
        <v>1.332366019094335</v>
      </c>
      <c r="I75" s="18">
        <f t="shared" si="8"/>
        <v>1.6974487897568136</v>
      </c>
      <c r="J75" s="18">
        <f t="shared" si="9"/>
        <v>2.2616230866247826</v>
      </c>
      <c r="K75" s="20">
        <v>2.2616</v>
      </c>
    </row>
    <row r="76" spans="2:11" ht="17.25">
      <c r="B76" s="11">
        <v>73</v>
      </c>
      <c r="C76" s="11">
        <v>3</v>
      </c>
      <c r="D76" s="11">
        <v>6.9</v>
      </c>
      <c r="E76" s="12">
        <f t="shared" si="5"/>
        <v>47.61000000000001</v>
      </c>
      <c r="F76" s="11">
        <v>6.13</v>
      </c>
      <c r="G76" s="12">
        <f t="shared" si="6"/>
        <v>37.5769</v>
      </c>
      <c r="H76" s="18">
        <f t="shared" si="7"/>
        <v>1.9315214116032138</v>
      </c>
      <c r="I76" s="18">
        <f t="shared" si="8"/>
        <v>1.81319474994812</v>
      </c>
      <c r="J76" s="18">
        <f t="shared" si="9"/>
        <v>3.502224482931329</v>
      </c>
      <c r="K76" s="20">
        <v>3.5022</v>
      </c>
    </row>
    <row r="77" spans="2:11" ht="17.25">
      <c r="B77" s="11">
        <v>74</v>
      </c>
      <c r="C77" s="11">
        <v>2.6</v>
      </c>
      <c r="D77" s="11">
        <v>2.9</v>
      </c>
      <c r="E77" s="12">
        <f t="shared" si="5"/>
        <v>8.41</v>
      </c>
      <c r="F77" s="11">
        <v>4.99</v>
      </c>
      <c r="G77" s="12">
        <f t="shared" si="6"/>
        <v>24.900100000000002</v>
      </c>
      <c r="H77" s="18">
        <f t="shared" si="7"/>
        <v>1.0647107369924282</v>
      </c>
      <c r="I77" s="18">
        <f t="shared" si="8"/>
        <v>1.6074359097634274</v>
      </c>
      <c r="J77" s="18">
        <f t="shared" si="9"/>
        <v>1.7114542721523132</v>
      </c>
      <c r="K77" s="20">
        <v>1.7115</v>
      </c>
    </row>
    <row r="78" spans="2:11" ht="17.25">
      <c r="B78" s="11">
        <v>75</v>
      </c>
      <c r="C78" s="11">
        <v>2.8</v>
      </c>
      <c r="D78" s="11">
        <v>4.06</v>
      </c>
      <c r="E78" s="12">
        <f t="shared" si="5"/>
        <v>16.483599999999996</v>
      </c>
      <c r="F78" s="11">
        <v>4.4</v>
      </c>
      <c r="G78" s="12">
        <f t="shared" si="6"/>
        <v>19.360000000000003</v>
      </c>
      <c r="H78" s="18">
        <f t="shared" si="7"/>
        <v>1.4011829736136412</v>
      </c>
      <c r="I78" s="18">
        <f t="shared" si="8"/>
        <v>1.4816045409242156</v>
      </c>
      <c r="J78" s="18">
        <f t="shared" si="9"/>
        <v>2.075999056371666</v>
      </c>
      <c r="K78" s="20">
        <v>2.076</v>
      </c>
    </row>
    <row r="79" spans="2:11" ht="17.25">
      <c r="B79" s="11">
        <v>76</v>
      </c>
      <c r="C79" s="11">
        <v>3</v>
      </c>
      <c r="D79" s="11">
        <v>5.48</v>
      </c>
      <c r="E79" s="12">
        <f t="shared" si="5"/>
        <v>30.030400000000004</v>
      </c>
      <c r="F79" s="11">
        <v>4.73</v>
      </c>
      <c r="G79" s="12">
        <f t="shared" si="6"/>
        <v>22.372900000000005</v>
      </c>
      <c r="H79" s="18">
        <f t="shared" si="7"/>
        <v>1.7011051009599243</v>
      </c>
      <c r="I79" s="18">
        <f t="shared" si="8"/>
        <v>1.5539252025038417</v>
      </c>
      <c r="J79" s="18">
        <f t="shared" si="9"/>
        <v>2.6433900884894683</v>
      </c>
      <c r="K79" s="20">
        <v>2.6434</v>
      </c>
    </row>
    <row r="80" spans="2:11" ht="17.25">
      <c r="B80" s="11">
        <v>77</v>
      </c>
      <c r="C80" s="11">
        <v>2.2</v>
      </c>
      <c r="D80" s="11">
        <v>4.11</v>
      </c>
      <c r="E80" s="12">
        <f t="shared" si="5"/>
        <v>16.892100000000003</v>
      </c>
      <c r="F80" s="11">
        <v>6.21</v>
      </c>
      <c r="G80" s="12">
        <f t="shared" si="6"/>
        <v>38.564099999999996</v>
      </c>
      <c r="H80" s="18">
        <f t="shared" si="7"/>
        <v>1.4134230285081433</v>
      </c>
      <c r="I80" s="18">
        <f t="shared" si="8"/>
        <v>1.8261608959453874</v>
      </c>
      <c r="J80" s="18">
        <f t="shared" si="9"/>
        <v>2.581137864090274</v>
      </c>
      <c r="K80" s="20">
        <v>2.5811</v>
      </c>
    </row>
    <row r="81" spans="2:11" ht="17.25">
      <c r="B81" s="11">
        <v>78</v>
      </c>
      <c r="C81" s="11">
        <v>2.2</v>
      </c>
      <c r="D81" s="11">
        <v>3.92</v>
      </c>
      <c r="E81" s="12">
        <f t="shared" si="5"/>
        <v>15.366399999999999</v>
      </c>
      <c r="F81" s="11">
        <v>5.49</v>
      </c>
      <c r="G81" s="12">
        <f t="shared" si="6"/>
        <v>30.140100000000004</v>
      </c>
      <c r="H81" s="18">
        <f t="shared" si="7"/>
        <v>1.366091653802371</v>
      </c>
      <c r="I81" s="18">
        <f t="shared" si="8"/>
        <v>1.7029282555214393</v>
      </c>
      <c r="J81" s="18">
        <f t="shared" si="9"/>
        <v>2.3263560768920697</v>
      </c>
      <c r="K81" s="20">
        <v>2.3264</v>
      </c>
    </row>
    <row r="82" spans="2:11" ht="17.25">
      <c r="B82" s="11">
        <v>79</v>
      </c>
      <c r="C82" s="11">
        <v>2.2</v>
      </c>
      <c r="D82" s="11">
        <v>2.79</v>
      </c>
      <c r="E82" s="12">
        <f t="shared" si="5"/>
        <v>7.7841000000000005</v>
      </c>
      <c r="F82" s="11">
        <v>5.93</v>
      </c>
      <c r="G82" s="12">
        <f t="shared" si="6"/>
        <v>35.164899999999996</v>
      </c>
      <c r="H82" s="18">
        <f t="shared" si="7"/>
        <v>1.0260415958332743</v>
      </c>
      <c r="I82" s="18">
        <f t="shared" si="8"/>
        <v>1.780024213009634</v>
      </c>
      <c r="J82" s="18">
        <f t="shared" si="9"/>
        <v>1.8263788841382729</v>
      </c>
      <c r="K82" s="20">
        <v>1.8264</v>
      </c>
    </row>
    <row r="83" spans="2:11" ht="17.25">
      <c r="B83" s="11">
        <v>80</v>
      </c>
      <c r="C83" s="11">
        <v>2.3</v>
      </c>
      <c r="D83" s="11">
        <v>3.32</v>
      </c>
      <c r="E83" s="12">
        <f t="shared" si="5"/>
        <v>11.0224</v>
      </c>
      <c r="F83" s="11">
        <v>5.93</v>
      </c>
      <c r="G83" s="12">
        <f t="shared" si="6"/>
        <v>35.164899999999996</v>
      </c>
      <c r="H83" s="18">
        <f t="shared" si="7"/>
        <v>1.199964782928397</v>
      </c>
      <c r="I83" s="18">
        <f t="shared" si="8"/>
        <v>1.780024213009634</v>
      </c>
      <c r="J83" s="18">
        <f t="shared" si="9"/>
        <v>2.1359663683713963</v>
      </c>
      <c r="K83" s="20">
        <v>2.136</v>
      </c>
    </row>
    <row r="84" spans="2:11" ht="17.25">
      <c r="B84" s="11">
        <v>81</v>
      </c>
      <c r="C84" s="11">
        <v>2</v>
      </c>
      <c r="D84" s="11">
        <v>3.37</v>
      </c>
      <c r="E84" s="12">
        <f t="shared" si="5"/>
        <v>11.356900000000001</v>
      </c>
      <c r="F84" s="11">
        <v>3.86</v>
      </c>
      <c r="G84" s="12">
        <f t="shared" si="6"/>
        <v>14.8996</v>
      </c>
      <c r="H84" s="18">
        <f t="shared" si="7"/>
        <v>1.2149127443642704</v>
      </c>
      <c r="I84" s="18">
        <f t="shared" si="8"/>
        <v>1.3506671834767394</v>
      </c>
      <c r="J84" s="18">
        <f t="shared" si="9"/>
        <v>1.640942774600485</v>
      </c>
      <c r="K84" s="20">
        <v>1.6409</v>
      </c>
    </row>
    <row r="85" spans="2:11" ht="17.25">
      <c r="B85" s="11">
        <v>82</v>
      </c>
      <c r="C85" s="11">
        <v>1.6</v>
      </c>
      <c r="D85" s="11">
        <v>3.85</v>
      </c>
      <c r="E85" s="12">
        <f t="shared" si="5"/>
        <v>14.822500000000002</v>
      </c>
      <c r="F85" s="11">
        <v>3.03</v>
      </c>
      <c r="G85" s="12">
        <f t="shared" si="6"/>
        <v>9.1809</v>
      </c>
      <c r="H85" s="18">
        <f t="shared" si="7"/>
        <v>1.3480731482996928</v>
      </c>
      <c r="I85" s="18">
        <f t="shared" si="8"/>
        <v>1.1085626195212777</v>
      </c>
      <c r="J85" s="18">
        <f t="shared" si="9"/>
        <v>1.4944235005854032</v>
      </c>
      <c r="K85" s="20">
        <v>1.4944</v>
      </c>
    </row>
    <row r="86" spans="2:11" ht="17.25">
      <c r="B86" s="11">
        <v>83</v>
      </c>
      <c r="C86" s="11">
        <v>1.6</v>
      </c>
      <c r="D86" s="11">
        <v>3.85</v>
      </c>
      <c r="E86" s="12">
        <f t="shared" si="5"/>
        <v>14.822500000000002</v>
      </c>
      <c r="F86" s="11">
        <v>3.72</v>
      </c>
      <c r="G86" s="12">
        <f t="shared" si="6"/>
        <v>13.838400000000002</v>
      </c>
      <c r="H86" s="18">
        <f t="shared" si="7"/>
        <v>1.3480731482996928</v>
      </c>
      <c r="I86" s="18">
        <f t="shared" si="8"/>
        <v>1.3137236682850553</v>
      </c>
      <c r="J86" s="18">
        <f t="shared" si="9"/>
        <v>1.7709956015008557</v>
      </c>
      <c r="K86" s="20">
        <v>1.771</v>
      </c>
    </row>
    <row r="87" spans="2:11" ht="17.25">
      <c r="B87" s="11">
        <v>84</v>
      </c>
      <c r="C87" s="11">
        <v>1.8</v>
      </c>
      <c r="D87" s="11">
        <v>4.9</v>
      </c>
      <c r="E87" s="12">
        <f t="shared" si="5"/>
        <v>24.010000000000005</v>
      </c>
      <c r="F87" s="11">
        <v>3.46</v>
      </c>
      <c r="G87" s="12">
        <f t="shared" si="6"/>
        <v>11.9716</v>
      </c>
      <c r="H87" s="18">
        <f t="shared" si="7"/>
        <v>1.589235205116581</v>
      </c>
      <c r="I87" s="18">
        <f t="shared" si="8"/>
        <v>1.2412685890696329</v>
      </c>
      <c r="J87" s="18">
        <f t="shared" si="9"/>
        <v>1.9726677407548472</v>
      </c>
      <c r="K87" s="20">
        <v>1.9727</v>
      </c>
    </row>
    <row r="88" spans="2:11" ht="17.25">
      <c r="B88" s="11">
        <v>85</v>
      </c>
      <c r="C88" s="11">
        <v>2.6</v>
      </c>
      <c r="D88" s="11">
        <v>4.74</v>
      </c>
      <c r="E88" s="12">
        <f t="shared" si="5"/>
        <v>22.4676</v>
      </c>
      <c r="F88" s="11">
        <v>3.75</v>
      </c>
      <c r="G88" s="12">
        <f t="shared" si="6"/>
        <v>14.0625</v>
      </c>
      <c r="H88" s="18">
        <f t="shared" si="7"/>
        <v>1.556037135706985</v>
      </c>
      <c r="I88" s="18">
        <f t="shared" si="8"/>
        <v>1.3217558399823195</v>
      </c>
      <c r="J88" s="18">
        <f t="shared" si="9"/>
        <v>2.0567011713500687</v>
      </c>
      <c r="K88" s="20">
        <v>2.0567</v>
      </c>
    </row>
    <row r="89" spans="2:11" ht="17.25">
      <c r="B89" s="11">
        <v>86</v>
      </c>
      <c r="C89" s="11">
        <v>2.5</v>
      </c>
      <c r="D89" s="11">
        <v>3.43</v>
      </c>
      <c r="E89" s="12">
        <f t="shared" si="5"/>
        <v>11.7649</v>
      </c>
      <c r="F89" s="11">
        <v>3.82</v>
      </c>
      <c r="G89" s="12">
        <f t="shared" si="6"/>
        <v>14.5924</v>
      </c>
      <c r="H89" s="18">
        <f t="shared" si="7"/>
        <v>1.2325602611778486</v>
      </c>
      <c r="I89" s="18">
        <f t="shared" si="8"/>
        <v>1.3402504226184837</v>
      </c>
      <c r="J89" s="18">
        <f t="shared" si="9"/>
        <v>1.65193941094636</v>
      </c>
      <c r="K89" s="20">
        <v>1.6519</v>
      </c>
    </row>
    <row r="90" spans="2:11" ht="17.25">
      <c r="B90" s="11">
        <v>87</v>
      </c>
      <c r="C90" s="11">
        <v>2.5</v>
      </c>
      <c r="D90" s="11">
        <v>5.96</v>
      </c>
      <c r="E90" s="12">
        <f t="shared" si="5"/>
        <v>35.5216</v>
      </c>
      <c r="F90" s="11">
        <v>3.36</v>
      </c>
      <c r="G90" s="12">
        <f t="shared" si="6"/>
        <v>11.289599999999998</v>
      </c>
      <c r="H90" s="18">
        <f t="shared" si="7"/>
        <v>1.7850704810772584</v>
      </c>
      <c r="I90" s="18">
        <f t="shared" si="8"/>
        <v>1.2119409739751128</v>
      </c>
      <c r="J90" s="18">
        <f t="shared" si="9"/>
        <v>2.1634000574509957</v>
      </c>
      <c r="K90" s="20">
        <v>2.1634</v>
      </c>
    </row>
    <row r="91" spans="2:11" ht="17.25">
      <c r="B91" s="11">
        <v>88</v>
      </c>
      <c r="C91" s="11">
        <v>2.8</v>
      </c>
      <c r="D91" s="11">
        <v>5.55</v>
      </c>
      <c r="E91" s="12">
        <f t="shared" si="5"/>
        <v>30.8025</v>
      </c>
      <c r="F91" s="11">
        <v>3.88</v>
      </c>
      <c r="G91" s="12">
        <f t="shared" si="6"/>
        <v>15.0544</v>
      </c>
      <c r="H91" s="18">
        <f t="shared" si="7"/>
        <v>1.713797927758343</v>
      </c>
      <c r="I91" s="18">
        <f t="shared" si="8"/>
        <v>1.355835153635182</v>
      </c>
      <c r="J91" s="18">
        <f t="shared" si="9"/>
        <v>2.3236274766818896</v>
      </c>
      <c r="K91" s="20">
        <v>2.3236</v>
      </c>
    </row>
    <row r="92" spans="2:11" ht="17.25">
      <c r="B92" s="11">
        <v>89</v>
      </c>
      <c r="C92" s="11">
        <v>2.8</v>
      </c>
      <c r="D92" s="11">
        <v>4.19</v>
      </c>
      <c r="E92" s="12">
        <f t="shared" si="5"/>
        <v>17.556100000000004</v>
      </c>
      <c r="F92" s="11">
        <v>3.67</v>
      </c>
      <c r="G92" s="12">
        <f t="shared" si="6"/>
        <v>13.4689</v>
      </c>
      <c r="H92" s="18">
        <f t="shared" si="7"/>
        <v>1.4327007339340465</v>
      </c>
      <c r="I92" s="18">
        <f t="shared" si="8"/>
        <v>1.3001916620664788</v>
      </c>
      <c r="J92" s="18">
        <f t="shared" si="9"/>
        <v>1.862785548497572</v>
      </c>
      <c r="K92" s="20">
        <v>1.8628</v>
      </c>
    </row>
    <row r="93" spans="2:11" ht="17.25">
      <c r="B93" s="11">
        <v>90</v>
      </c>
      <c r="C93" s="11">
        <v>2.5</v>
      </c>
      <c r="D93" s="11">
        <v>7.48</v>
      </c>
      <c r="E93" s="12">
        <f t="shared" si="5"/>
        <v>55.95040000000001</v>
      </c>
      <c r="F93" s="11">
        <v>3.87</v>
      </c>
      <c r="G93" s="12">
        <f t="shared" si="6"/>
        <v>14.9769</v>
      </c>
      <c r="H93" s="18">
        <f t="shared" si="7"/>
        <v>2.012232791986386</v>
      </c>
      <c r="I93" s="18">
        <f t="shared" si="8"/>
        <v>1.3532545070416904</v>
      </c>
      <c r="J93" s="18">
        <f t="shared" si="9"/>
        <v>2.7230630949726606</v>
      </c>
      <c r="K93" s="20">
        <v>2.7231</v>
      </c>
    </row>
    <row r="94" spans="2:11" ht="17.25">
      <c r="B94" s="11">
        <v>91</v>
      </c>
      <c r="C94" s="11">
        <v>2</v>
      </c>
      <c r="D94" s="11">
        <v>5.38</v>
      </c>
      <c r="E94" s="12">
        <f t="shared" si="5"/>
        <v>28.944399999999998</v>
      </c>
      <c r="F94" s="11">
        <v>3.87</v>
      </c>
      <c r="G94" s="12">
        <f t="shared" si="6"/>
        <v>14.9769</v>
      </c>
      <c r="H94" s="18">
        <f t="shared" si="7"/>
        <v>1.682688374173693</v>
      </c>
      <c r="I94" s="18">
        <f t="shared" si="8"/>
        <v>1.3532545070416904</v>
      </c>
      <c r="J94" s="18">
        <f t="shared" si="9"/>
        <v>2.2771056262972045</v>
      </c>
      <c r="K94" s="20">
        <v>2.2771</v>
      </c>
    </row>
    <row r="95" spans="2:11" ht="17.25">
      <c r="B95" s="11">
        <v>92</v>
      </c>
      <c r="C95" s="11">
        <v>1.1</v>
      </c>
      <c r="D95" s="11">
        <v>2.9</v>
      </c>
      <c r="E95" s="12">
        <f t="shared" si="5"/>
        <v>8.41</v>
      </c>
      <c r="F95" s="11">
        <v>3.03</v>
      </c>
      <c r="G95" s="12">
        <f t="shared" si="6"/>
        <v>9.1809</v>
      </c>
      <c r="H95" s="18">
        <f t="shared" si="7"/>
        <v>1.0647107369924282</v>
      </c>
      <c r="I95" s="18">
        <f t="shared" si="8"/>
        <v>1.1085626195212777</v>
      </c>
      <c r="J95" s="18">
        <f t="shared" si="9"/>
        <v>1.1802985236327563</v>
      </c>
      <c r="K95" s="20">
        <v>1.1803</v>
      </c>
    </row>
    <row r="96" spans="2:11" ht="17.25">
      <c r="B96" s="11">
        <v>93</v>
      </c>
      <c r="C96" s="11">
        <v>1.8</v>
      </c>
      <c r="D96" s="11">
        <v>5.85</v>
      </c>
      <c r="E96" s="12">
        <f t="shared" si="5"/>
        <v>34.2225</v>
      </c>
      <c r="F96" s="11">
        <v>3.8</v>
      </c>
      <c r="G96" s="12">
        <f t="shared" si="6"/>
        <v>14.44</v>
      </c>
      <c r="H96" s="18">
        <f t="shared" si="7"/>
        <v>1.766441661243765</v>
      </c>
      <c r="I96" s="18">
        <f t="shared" si="8"/>
        <v>1.33500106673234</v>
      </c>
      <c r="J96" s="18">
        <f t="shared" si="9"/>
        <v>2.358201502080873</v>
      </c>
      <c r="K96" s="20">
        <v>2.3582</v>
      </c>
    </row>
    <row r="97" spans="2:11" ht="17.25">
      <c r="B97" s="11">
        <v>94</v>
      </c>
      <c r="C97" s="11">
        <v>2.1</v>
      </c>
      <c r="D97" s="11">
        <v>6.01</v>
      </c>
      <c r="E97" s="12">
        <f t="shared" si="5"/>
        <v>36.1201</v>
      </c>
      <c r="F97" s="11">
        <v>3.37</v>
      </c>
      <c r="G97" s="12">
        <f t="shared" si="6"/>
        <v>11.356900000000001</v>
      </c>
      <c r="H97" s="18">
        <f t="shared" si="7"/>
        <v>1.7934247485471162</v>
      </c>
      <c r="I97" s="18">
        <f t="shared" si="8"/>
        <v>1.2149127443642704</v>
      </c>
      <c r="J97" s="18">
        <f t="shared" si="9"/>
        <v>2.1788545830681785</v>
      </c>
      <c r="K97" s="20">
        <v>2.1789</v>
      </c>
    </row>
    <row r="98" spans="2:11" ht="17.25">
      <c r="B98" s="11">
        <v>95</v>
      </c>
      <c r="C98" s="11">
        <v>2.2</v>
      </c>
      <c r="D98" s="11">
        <v>6.13</v>
      </c>
      <c r="E98" s="12">
        <f t="shared" si="5"/>
        <v>37.5769</v>
      </c>
      <c r="F98" s="11">
        <v>3.67</v>
      </c>
      <c r="G98" s="12">
        <f t="shared" si="6"/>
        <v>13.4689</v>
      </c>
      <c r="H98" s="18">
        <f t="shared" si="7"/>
        <v>1.81319474994812</v>
      </c>
      <c r="I98" s="18">
        <f t="shared" si="8"/>
        <v>1.3001916620664788</v>
      </c>
      <c r="J98" s="18">
        <f t="shared" si="9"/>
        <v>2.3575006955852595</v>
      </c>
      <c r="K98" s="20">
        <v>2.3575</v>
      </c>
    </row>
    <row r="99" spans="2:11" ht="17.25">
      <c r="B99" s="11">
        <v>96</v>
      </c>
      <c r="C99" s="11">
        <v>1.6</v>
      </c>
      <c r="D99" s="11">
        <v>4.22</v>
      </c>
      <c r="E99" s="12">
        <f t="shared" si="5"/>
        <v>17.8084</v>
      </c>
      <c r="F99" s="11">
        <v>3.07</v>
      </c>
      <c r="G99" s="12">
        <f t="shared" si="6"/>
        <v>9.4249</v>
      </c>
      <c r="H99" s="18">
        <f t="shared" si="7"/>
        <v>1.4398351280479205</v>
      </c>
      <c r="I99" s="18">
        <f t="shared" si="8"/>
        <v>1.1216775615991057</v>
      </c>
      <c r="J99" s="18">
        <f t="shared" si="9"/>
        <v>1.6150307555335275</v>
      </c>
      <c r="K99" s="20">
        <v>1.615</v>
      </c>
    </row>
    <row r="100" spans="2:11" ht="17.25">
      <c r="B100" s="11">
        <v>97</v>
      </c>
      <c r="C100" s="11">
        <v>2.2</v>
      </c>
      <c r="D100" s="11">
        <v>6.01</v>
      </c>
      <c r="E100" s="12">
        <f t="shared" si="5"/>
        <v>36.1201</v>
      </c>
      <c r="F100" s="11">
        <v>3.69</v>
      </c>
      <c r="G100" s="12">
        <f t="shared" si="6"/>
        <v>13.6161</v>
      </c>
      <c r="H100" s="18">
        <f t="shared" si="7"/>
        <v>1.7934247485471162</v>
      </c>
      <c r="I100" s="18">
        <f t="shared" si="8"/>
        <v>1.3056264580524357</v>
      </c>
      <c r="J100" s="18">
        <f t="shared" si="9"/>
        <v>2.3415428022291516</v>
      </c>
      <c r="K100" s="20">
        <v>2.3415</v>
      </c>
    </row>
    <row r="101" spans="2:11" ht="17.25">
      <c r="B101" s="11">
        <v>98</v>
      </c>
      <c r="C101" s="11">
        <v>2.7</v>
      </c>
      <c r="D101" s="11">
        <v>7.59</v>
      </c>
      <c r="E101" s="12">
        <f t="shared" si="5"/>
        <v>57.6081</v>
      </c>
      <c r="F101" s="11">
        <v>3.88</v>
      </c>
      <c r="G101" s="12">
        <f t="shared" si="6"/>
        <v>15.0544</v>
      </c>
      <c r="H101" s="18">
        <f t="shared" si="7"/>
        <v>2.0268315914075385</v>
      </c>
      <c r="I101" s="18">
        <f t="shared" si="8"/>
        <v>1.355835153635182</v>
      </c>
      <c r="J101" s="18">
        <f t="shared" si="9"/>
        <v>2.7480495221286807</v>
      </c>
      <c r="K101" s="20">
        <v>2.748</v>
      </c>
    </row>
    <row r="102" spans="2:11" ht="17.25">
      <c r="B102" s="11">
        <v>99</v>
      </c>
      <c r="C102" s="11">
        <v>1.4</v>
      </c>
      <c r="D102" s="11">
        <v>3.79</v>
      </c>
      <c r="E102" s="12">
        <f t="shared" si="5"/>
        <v>14.3641</v>
      </c>
      <c r="F102" s="11">
        <v>3.85</v>
      </c>
      <c r="G102" s="12">
        <f t="shared" si="6"/>
        <v>14.822500000000002</v>
      </c>
      <c r="H102" s="18">
        <f t="shared" si="7"/>
        <v>1.332366019094335</v>
      </c>
      <c r="I102" s="18">
        <f t="shared" si="8"/>
        <v>1.3480731482996928</v>
      </c>
      <c r="J102" s="18">
        <f t="shared" si="9"/>
        <v>1.7961268540480289</v>
      </c>
      <c r="K102" s="20">
        <v>1.7961</v>
      </c>
    </row>
    <row r="103" spans="2:11" ht="17.25">
      <c r="B103" s="11">
        <v>100</v>
      </c>
      <c r="C103" s="11">
        <v>2.1</v>
      </c>
      <c r="D103" s="11">
        <v>4.85</v>
      </c>
      <c r="E103" s="12">
        <f t="shared" si="5"/>
        <v>23.522499999999997</v>
      </c>
      <c r="F103" s="11">
        <v>3.84</v>
      </c>
      <c r="G103" s="12">
        <f t="shared" si="6"/>
        <v>14.7456</v>
      </c>
      <c r="H103" s="18">
        <f t="shared" si="7"/>
        <v>1.5789787049493917</v>
      </c>
      <c r="I103" s="18">
        <f t="shared" si="8"/>
        <v>1.3454723665996355</v>
      </c>
      <c r="J103" s="18">
        <f t="shared" si="9"/>
        <v>2.124472214958686</v>
      </c>
      <c r="K103" s="20">
        <v>2.1245</v>
      </c>
    </row>
    <row r="104" spans="2:11" ht="17.25">
      <c r="B104" s="11">
        <v>101</v>
      </c>
      <c r="C104" s="11">
        <v>2.4</v>
      </c>
      <c r="D104" s="11">
        <v>7.69</v>
      </c>
      <c r="E104" s="12">
        <f t="shared" si="5"/>
        <v>59.136100000000006</v>
      </c>
      <c r="F104" s="11">
        <v>4.04</v>
      </c>
      <c r="G104" s="12">
        <f t="shared" si="6"/>
        <v>16.3216</v>
      </c>
      <c r="H104" s="18">
        <f t="shared" si="7"/>
        <v>2.0399207835175526</v>
      </c>
      <c r="I104" s="18">
        <f t="shared" si="8"/>
        <v>1.3962446919730587</v>
      </c>
      <c r="J104" s="18">
        <f t="shared" si="9"/>
        <v>2.8482285660319056</v>
      </c>
      <c r="K104" s="20">
        <v>2.8482</v>
      </c>
    </row>
    <row r="105" spans="2:11" ht="17.25">
      <c r="B105" s="11">
        <v>102</v>
      </c>
      <c r="C105" s="11">
        <v>2.1</v>
      </c>
      <c r="D105" s="11">
        <v>5.27</v>
      </c>
      <c r="E105" s="12">
        <f t="shared" si="5"/>
        <v>27.772899999999996</v>
      </c>
      <c r="F105" s="11">
        <v>3.65</v>
      </c>
      <c r="G105" s="12">
        <f t="shared" si="6"/>
        <v>13.3225</v>
      </c>
      <c r="H105" s="18">
        <f t="shared" si="7"/>
        <v>1.6620303625532709</v>
      </c>
      <c r="I105" s="18">
        <f t="shared" si="8"/>
        <v>1.2947271675944</v>
      </c>
      <c r="J105" s="18">
        <f t="shared" si="9"/>
        <v>2.15187586376449</v>
      </c>
      <c r="K105" s="20">
        <v>2.1519</v>
      </c>
    </row>
    <row r="106" spans="2:11" ht="17.25">
      <c r="B106" s="11">
        <v>103</v>
      </c>
      <c r="C106" s="11">
        <v>1.9</v>
      </c>
      <c r="D106" s="11">
        <v>5.59</v>
      </c>
      <c r="E106" s="12">
        <f t="shared" si="5"/>
        <v>31.248099999999997</v>
      </c>
      <c r="F106" s="11">
        <v>3.73</v>
      </c>
      <c r="G106" s="12">
        <f t="shared" si="6"/>
        <v>13.9129</v>
      </c>
      <c r="H106" s="18">
        <f t="shared" si="7"/>
        <v>1.7209792871670078</v>
      </c>
      <c r="I106" s="18">
        <f t="shared" si="8"/>
        <v>1.3164082336557241</v>
      </c>
      <c r="J106" s="18">
        <f t="shared" si="9"/>
        <v>2.265511303577608</v>
      </c>
      <c r="K106" s="20">
        <v>2.2655</v>
      </c>
    </row>
    <row r="107" spans="2:11" ht="17.25">
      <c r="B107" s="11">
        <v>104</v>
      </c>
      <c r="C107" s="11">
        <v>1.8</v>
      </c>
      <c r="D107" s="11">
        <v>5.55</v>
      </c>
      <c r="E107" s="12">
        <f t="shared" si="5"/>
        <v>30.8025</v>
      </c>
      <c r="F107" s="11">
        <v>3.85</v>
      </c>
      <c r="G107" s="12">
        <f t="shared" si="6"/>
        <v>14.822500000000002</v>
      </c>
      <c r="H107" s="18">
        <f t="shared" si="7"/>
        <v>1.713797927758343</v>
      </c>
      <c r="I107" s="18">
        <f t="shared" si="8"/>
        <v>1.3480731482996928</v>
      </c>
      <c r="J107" s="18">
        <f t="shared" si="9"/>
        <v>2.310324968022679</v>
      </c>
      <c r="K107" s="20">
        <v>2.3103</v>
      </c>
    </row>
    <row r="108" spans="2:11" ht="17.25">
      <c r="B108" s="11">
        <v>105</v>
      </c>
      <c r="C108" s="11">
        <v>2</v>
      </c>
      <c r="D108" s="11">
        <v>5.69</v>
      </c>
      <c r="E108" s="12">
        <f t="shared" si="5"/>
        <v>32.3761</v>
      </c>
      <c r="F108" s="11">
        <v>3.75</v>
      </c>
      <c r="G108" s="12">
        <f t="shared" si="6"/>
        <v>14.0625</v>
      </c>
      <c r="H108" s="18">
        <f t="shared" si="7"/>
        <v>1.7387102481382397</v>
      </c>
      <c r="I108" s="18">
        <f t="shared" si="8"/>
        <v>1.3217558399823195</v>
      </c>
      <c r="J108" s="18">
        <f t="shared" si="9"/>
        <v>2.298150424513826</v>
      </c>
      <c r="K108" s="20">
        <v>2.2982</v>
      </c>
    </row>
    <row r="109" spans="2:11" ht="17.25">
      <c r="B109" s="11">
        <v>106</v>
      </c>
      <c r="C109" s="11">
        <v>2.4</v>
      </c>
      <c r="D109" s="11">
        <v>5.32</v>
      </c>
      <c r="E109" s="12">
        <f t="shared" si="5"/>
        <v>28.302400000000002</v>
      </c>
      <c r="F109" s="11">
        <v>3.45</v>
      </c>
      <c r="G109" s="12">
        <f t="shared" si="6"/>
        <v>11.902500000000002</v>
      </c>
      <c r="H109" s="18">
        <f t="shared" si="7"/>
        <v>1.6714733033535532</v>
      </c>
      <c r="I109" s="18">
        <f t="shared" si="8"/>
        <v>1.2383742310432684</v>
      </c>
      <c r="J109" s="18">
        <f t="shared" si="9"/>
        <v>2.069909466749808</v>
      </c>
      <c r="K109" s="20">
        <v>2.0699</v>
      </c>
    </row>
    <row r="110" spans="2:11" ht="17.25">
      <c r="B110" s="11">
        <v>107</v>
      </c>
      <c r="C110" s="11">
        <v>1.4</v>
      </c>
      <c r="D110" s="11">
        <v>2.58</v>
      </c>
      <c r="E110" s="12">
        <f t="shared" si="5"/>
        <v>6.6564000000000005</v>
      </c>
      <c r="F110" s="11">
        <v>4.01</v>
      </c>
      <c r="G110" s="12">
        <f t="shared" si="6"/>
        <v>16.080099999999998</v>
      </c>
      <c r="H110" s="18">
        <f t="shared" si="7"/>
        <v>0.9477893989335261</v>
      </c>
      <c r="I110" s="18">
        <f t="shared" si="8"/>
        <v>1.3887912413184778</v>
      </c>
      <c r="J110" s="18">
        <f t="shared" si="9"/>
        <v>1.3162816158533857</v>
      </c>
      <c r="K110" s="20">
        <v>1.3163</v>
      </c>
    </row>
    <row r="111" spans="2:11" ht="17.25">
      <c r="B111" s="11">
        <v>108</v>
      </c>
      <c r="C111" s="11">
        <v>1.9</v>
      </c>
      <c r="D111" s="11">
        <v>5.8</v>
      </c>
      <c r="E111" s="12">
        <f t="shared" si="5"/>
        <v>33.64</v>
      </c>
      <c r="F111" s="11">
        <v>3.85</v>
      </c>
      <c r="G111" s="12">
        <f t="shared" si="6"/>
        <v>14.822500000000002</v>
      </c>
      <c r="H111" s="18">
        <f t="shared" si="7"/>
        <v>1.7578579175523736</v>
      </c>
      <c r="I111" s="18">
        <f t="shared" si="8"/>
        <v>1.3480731482996928</v>
      </c>
      <c r="J111" s="18">
        <f t="shared" si="9"/>
        <v>2.3697210571783702</v>
      </c>
      <c r="K111" s="20">
        <v>2.3697</v>
      </c>
    </row>
    <row r="112" spans="2:11" ht="17.25">
      <c r="B112" s="11">
        <v>109</v>
      </c>
      <c r="C112" s="11">
        <v>2.3</v>
      </c>
      <c r="D112" s="11">
        <v>5.25</v>
      </c>
      <c r="E112" s="12">
        <f t="shared" si="5"/>
        <v>27.5625</v>
      </c>
      <c r="F112" s="11">
        <v>3.55</v>
      </c>
      <c r="G112" s="12">
        <f t="shared" si="6"/>
        <v>12.6025</v>
      </c>
      <c r="H112" s="18">
        <f t="shared" si="7"/>
        <v>1.6582280766035324</v>
      </c>
      <c r="I112" s="18">
        <f t="shared" si="8"/>
        <v>1.2669476034873244</v>
      </c>
      <c r="J112" s="18">
        <f t="shared" si="9"/>
        <v>2.100888087688241</v>
      </c>
      <c r="K112" s="20">
        <v>2.1009</v>
      </c>
    </row>
    <row r="113" spans="2:11" ht="18">
      <c r="B113" s="11">
        <v>110</v>
      </c>
      <c r="C113" s="10">
        <v>1.6</v>
      </c>
      <c r="D113" s="11">
        <v>5.25</v>
      </c>
      <c r="E113" s="12">
        <f t="shared" si="5"/>
        <v>27.5625</v>
      </c>
      <c r="F113" s="11">
        <v>3.25</v>
      </c>
      <c r="G113" s="12">
        <f t="shared" si="6"/>
        <v>10.5625</v>
      </c>
      <c r="H113" s="18">
        <f t="shared" si="7"/>
        <v>1.6582280766035324</v>
      </c>
      <c r="I113" s="18">
        <f t="shared" si="8"/>
        <v>1.1786549963416462</v>
      </c>
      <c r="J113" s="18">
        <f t="shared" si="9"/>
        <v>1.9544788075627515</v>
      </c>
      <c r="K113" s="20">
        <v>1.9545</v>
      </c>
    </row>
    <row r="114" spans="2:11" ht="17.25">
      <c r="B114" s="11">
        <v>111</v>
      </c>
      <c r="C114" s="11">
        <v>2.1</v>
      </c>
      <c r="D114" s="11">
        <v>5.74</v>
      </c>
      <c r="E114" s="12">
        <f t="shared" si="5"/>
        <v>32.9476</v>
      </c>
      <c r="F114" s="11">
        <v>3.43</v>
      </c>
      <c r="G114" s="12">
        <f t="shared" si="6"/>
        <v>11.7649</v>
      </c>
      <c r="H114" s="18">
        <f t="shared" si="7"/>
        <v>1.747459210331475</v>
      </c>
      <c r="I114" s="18">
        <f t="shared" si="8"/>
        <v>1.2325602611778486</v>
      </c>
      <c r="J114" s="18">
        <f t="shared" si="9"/>
        <v>2.1538487806838</v>
      </c>
      <c r="K114" s="20">
        <v>2.1538</v>
      </c>
    </row>
    <row r="115" spans="2:11" ht="17.25">
      <c r="B115" s="11">
        <v>112</v>
      </c>
      <c r="C115" s="11">
        <v>2.3</v>
      </c>
      <c r="D115" s="11">
        <v>5.59</v>
      </c>
      <c r="E115" s="12">
        <f t="shared" si="5"/>
        <v>31.248099999999997</v>
      </c>
      <c r="F115" s="11">
        <v>3.67</v>
      </c>
      <c r="G115" s="12">
        <f t="shared" si="6"/>
        <v>13.4689</v>
      </c>
      <c r="H115" s="18">
        <f t="shared" si="7"/>
        <v>1.7209792871670078</v>
      </c>
      <c r="I115" s="18">
        <f t="shared" si="8"/>
        <v>1.3001916620664788</v>
      </c>
      <c r="J115" s="18">
        <f t="shared" si="9"/>
        <v>2.2376029197636558</v>
      </c>
      <c r="K115" s="20">
        <v>2.2376</v>
      </c>
    </row>
    <row r="116" spans="2:11" ht="17.25">
      <c r="B116" s="11">
        <v>113</v>
      </c>
      <c r="C116" s="11">
        <v>2.3</v>
      </c>
      <c r="D116" s="11">
        <v>5.32</v>
      </c>
      <c r="E116" s="12">
        <f t="shared" si="5"/>
        <v>28.302400000000002</v>
      </c>
      <c r="F116" s="11">
        <v>3.64</v>
      </c>
      <c r="G116" s="12">
        <f t="shared" si="6"/>
        <v>13.249600000000001</v>
      </c>
      <c r="H116" s="18">
        <f t="shared" si="7"/>
        <v>1.6714733033535532</v>
      </c>
      <c r="I116" s="18">
        <f t="shared" si="8"/>
        <v>1.2919836816486494</v>
      </c>
      <c r="J116" s="18">
        <f t="shared" si="9"/>
        <v>2.1595162322441532</v>
      </c>
      <c r="K116" s="20">
        <v>2.1595</v>
      </c>
    </row>
    <row r="117" spans="2:11" ht="17.25">
      <c r="B117" s="11">
        <v>114</v>
      </c>
      <c r="C117" s="11">
        <v>1.4</v>
      </c>
      <c r="D117" s="11">
        <v>3.32</v>
      </c>
      <c r="E117" s="12">
        <f t="shared" si="5"/>
        <v>11.0224</v>
      </c>
      <c r="F117" s="11">
        <v>3.45</v>
      </c>
      <c r="G117" s="12">
        <f t="shared" si="6"/>
        <v>11.902500000000002</v>
      </c>
      <c r="H117" s="18">
        <f t="shared" si="7"/>
        <v>1.199964782928397</v>
      </c>
      <c r="I117" s="18">
        <f t="shared" si="8"/>
        <v>1.2383742310432684</v>
      </c>
      <c r="J117" s="18">
        <f t="shared" si="9"/>
        <v>1.4860054653379562</v>
      </c>
      <c r="K117" s="20">
        <v>1.486</v>
      </c>
    </row>
    <row r="118" spans="2:11" ht="18">
      <c r="B118" s="10">
        <v>115</v>
      </c>
      <c r="C118" s="11">
        <v>1</v>
      </c>
      <c r="D118" s="11">
        <v>2</v>
      </c>
      <c r="E118" s="12">
        <f t="shared" si="5"/>
        <v>4</v>
      </c>
      <c r="F118" s="11">
        <v>3.05</v>
      </c>
      <c r="G118" s="12">
        <f t="shared" si="6"/>
        <v>9.302499999999998</v>
      </c>
      <c r="H118" s="18">
        <f t="shared" si="7"/>
        <v>0.6931471805599453</v>
      </c>
      <c r="I118" s="18">
        <f t="shared" si="8"/>
        <v>1.1151415906193203</v>
      </c>
      <c r="J118" s="18">
        <f t="shared" si="9"/>
        <v>0.7729572494629146</v>
      </c>
      <c r="K118" s="20">
        <v>0.773</v>
      </c>
    </row>
    <row r="119" spans="2:11" ht="18">
      <c r="B119" s="10">
        <v>116</v>
      </c>
      <c r="C119" s="11">
        <v>0.9</v>
      </c>
      <c r="D119" s="11">
        <v>2</v>
      </c>
      <c r="E119" s="12">
        <f t="shared" si="5"/>
        <v>4</v>
      </c>
      <c r="F119" s="11">
        <v>3.05</v>
      </c>
      <c r="G119" s="12">
        <f t="shared" si="6"/>
        <v>9.302499999999998</v>
      </c>
      <c r="H119" s="18">
        <f t="shared" si="7"/>
        <v>0.6931471805599453</v>
      </c>
      <c r="I119" s="18">
        <f t="shared" si="8"/>
        <v>1.1151415906193203</v>
      </c>
      <c r="J119" s="18">
        <f t="shared" si="9"/>
        <v>0.7729572494629146</v>
      </c>
      <c r="K119" s="20">
        <v>0.773</v>
      </c>
    </row>
    <row r="120" spans="2:11" ht="17.25">
      <c r="B120" s="11">
        <v>117</v>
      </c>
      <c r="C120" s="11">
        <v>1.8</v>
      </c>
      <c r="D120" s="11">
        <v>4.95</v>
      </c>
      <c r="E120" s="12">
        <f t="shared" si="5"/>
        <v>24.5025</v>
      </c>
      <c r="F120" s="11">
        <v>4.03</v>
      </c>
      <c r="G120" s="12">
        <f t="shared" si="6"/>
        <v>16.240900000000003</v>
      </c>
      <c r="H120" s="18">
        <f t="shared" si="7"/>
        <v>1.599387576580599</v>
      </c>
      <c r="I120" s="18">
        <f t="shared" si="8"/>
        <v>1.3937663759585917</v>
      </c>
      <c r="J120" s="18">
        <f t="shared" si="9"/>
        <v>2.229172626363936</v>
      </c>
      <c r="K120" s="20">
        <v>2.2292</v>
      </c>
    </row>
    <row r="121" spans="2:11" ht="17.25">
      <c r="B121" s="11">
        <v>118</v>
      </c>
      <c r="C121" s="11">
        <v>2.6</v>
      </c>
      <c r="D121" s="11">
        <v>5.38</v>
      </c>
      <c r="E121" s="12">
        <f t="shared" si="5"/>
        <v>28.944399999999998</v>
      </c>
      <c r="F121" s="11">
        <v>3.83</v>
      </c>
      <c r="G121" s="12">
        <f t="shared" si="6"/>
        <v>14.6689</v>
      </c>
      <c r="H121" s="18">
        <f t="shared" si="7"/>
        <v>1.682688374173693</v>
      </c>
      <c r="I121" s="18">
        <f t="shared" si="8"/>
        <v>1.3428648031925547</v>
      </c>
      <c r="J121" s="18">
        <f t="shared" si="9"/>
        <v>2.2596229924191564</v>
      </c>
      <c r="K121" s="20">
        <v>2.2596</v>
      </c>
    </row>
    <row r="122" spans="2:11" ht="17.25">
      <c r="B122" s="11">
        <v>119</v>
      </c>
      <c r="C122" s="11">
        <v>1.6</v>
      </c>
      <c r="D122" s="11">
        <v>4.95</v>
      </c>
      <c r="E122" s="12">
        <f t="shared" si="5"/>
        <v>24.5025</v>
      </c>
      <c r="F122" s="11">
        <v>3.65</v>
      </c>
      <c r="G122" s="12">
        <f t="shared" si="6"/>
        <v>13.3225</v>
      </c>
      <c r="H122" s="18">
        <f t="shared" si="7"/>
        <v>1.599387576580599</v>
      </c>
      <c r="I122" s="18">
        <f t="shared" si="8"/>
        <v>1.2947271675944</v>
      </c>
      <c r="J122" s="18">
        <f t="shared" si="9"/>
        <v>2.0707705469118705</v>
      </c>
      <c r="K122" s="20">
        <v>2.0708</v>
      </c>
    </row>
    <row r="123" spans="2:11" ht="17.25">
      <c r="B123" s="11">
        <v>120</v>
      </c>
      <c r="C123" s="11">
        <v>1.6</v>
      </c>
      <c r="D123" s="11">
        <v>4.85</v>
      </c>
      <c r="E123" s="12">
        <f t="shared" si="5"/>
        <v>23.522499999999997</v>
      </c>
      <c r="F123" s="11">
        <v>3.11</v>
      </c>
      <c r="G123" s="12">
        <f t="shared" si="6"/>
        <v>9.672099999999999</v>
      </c>
      <c r="H123" s="18">
        <f t="shared" si="7"/>
        <v>1.5789787049493917</v>
      </c>
      <c r="I123" s="18">
        <f t="shared" si="8"/>
        <v>1.1346227261911428</v>
      </c>
      <c r="J123" s="18">
        <f t="shared" si="9"/>
        <v>1.791545122807439</v>
      </c>
      <c r="K123" s="20">
        <v>1.7915</v>
      </c>
    </row>
    <row r="124" spans="2:11" ht="17.25">
      <c r="B124" s="11">
        <v>121</v>
      </c>
      <c r="C124" s="11">
        <v>2.9</v>
      </c>
      <c r="D124" s="11">
        <v>8.96</v>
      </c>
      <c r="E124" s="12">
        <f t="shared" si="5"/>
        <v>80.28160000000001</v>
      </c>
      <c r="F124" s="11">
        <v>4.16</v>
      </c>
      <c r="G124" s="12">
        <f t="shared" si="6"/>
        <v>17.305600000000002</v>
      </c>
      <c r="H124" s="18">
        <f t="shared" si="7"/>
        <v>2.192770226986839</v>
      </c>
      <c r="I124" s="18">
        <f t="shared" si="8"/>
        <v>1.425515074273172</v>
      </c>
      <c r="J124" s="18">
        <f t="shared" si="9"/>
        <v>3.125827012987144</v>
      </c>
      <c r="K124" s="20">
        <v>3.1258</v>
      </c>
    </row>
    <row r="125" spans="2:11" ht="17.25">
      <c r="B125" s="11">
        <v>122</v>
      </c>
      <c r="C125" s="11">
        <v>2.6</v>
      </c>
      <c r="D125" s="11">
        <v>7.59</v>
      </c>
      <c r="E125" s="12">
        <f t="shared" si="5"/>
        <v>57.6081</v>
      </c>
      <c r="F125" s="11">
        <v>4.67</v>
      </c>
      <c r="G125" s="12">
        <f t="shared" si="6"/>
        <v>21.808899999999998</v>
      </c>
      <c r="H125" s="18">
        <f t="shared" si="7"/>
        <v>2.0268315914075385</v>
      </c>
      <c r="I125" s="18">
        <f t="shared" si="8"/>
        <v>1.541159071680806</v>
      </c>
      <c r="J125" s="18">
        <f t="shared" si="9"/>
        <v>3.1236698938669725</v>
      </c>
      <c r="K125" s="20">
        <v>3.1237</v>
      </c>
    </row>
    <row r="126" spans="2:11" ht="17.25">
      <c r="B126" s="11">
        <v>123</v>
      </c>
      <c r="C126" s="11">
        <v>2.7</v>
      </c>
      <c r="D126" s="11">
        <v>7.8</v>
      </c>
      <c r="E126" s="12">
        <f t="shared" si="5"/>
        <v>60.839999999999996</v>
      </c>
      <c r="F126" s="11">
        <v>4.63</v>
      </c>
      <c r="G126" s="12">
        <f t="shared" si="6"/>
        <v>21.436899999999998</v>
      </c>
      <c r="H126" s="18">
        <f t="shared" si="7"/>
        <v>2.0541237336955462</v>
      </c>
      <c r="I126" s="18">
        <f t="shared" si="8"/>
        <v>1.5325568680981427</v>
      </c>
      <c r="J126" s="18">
        <f t="shared" si="9"/>
        <v>3.1480614359985095</v>
      </c>
      <c r="K126" s="20">
        <v>3.1481</v>
      </c>
    </row>
    <row r="127" spans="2:11" ht="17.25">
      <c r="B127" s="11">
        <v>124</v>
      </c>
      <c r="C127" s="11">
        <v>3</v>
      </c>
      <c r="D127" s="11">
        <v>12.56</v>
      </c>
      <c r="E127" s="12">
        <f t="shared" si="5"/>
        <v>157.7536</v>
      </c>
      <c r="F127" s="11">
        <v>4.21</v>
      </c>
      <c r="G127" s="12">
        <f t="shared" si="6"/>
        <v>17.7241</v>
      </c>
      <c r="H127" s="18">
        <f t="shared" si="7"/>
        <v>2.5305171610400525</v>
      </c>
      <c r="I127" s="18">
        <f t="shared" si="8"/>
        <v>1.43746264769429</v>
      </c>
      <c r="J127" s="18">
        <f t="shared" si="9"/>
        <v>3.637523898344472</v>
      </c>
      <c r="K127" s="20">
        <v>3.6375</v>
      </c>
    </row>
    <row r="128" spans="2:11" ht="17.25">
      <c r="B128" s="11">
        <v>125</v>
      </c>
      <c r="C128" s="11">
        <v>3</v>
      </c>
      <c r="D128" s="11">
        <v>10.43</v>
      </c>
      <c r="E128" s="12">
        <f t="shared" si="5"/>
        <v>108.7849</v>
      </c>
      <c r="F128" s="11">
        <v>4.16</v>
      </c>
      <c r="G128" s="12">
        <f t="shared" si="6"/>
        <v>17.305600000000002</v>
      </c>
      <c r="H128" s="18">
        <f t="shared" si="7"/>
        <v>2.344686269012681</v>
      </c>
      <c r="I128" s="18">
        <f t="shared" si="8"/>
        <v>1.425515074273172</v>
      </c>
      <c r="J128" s="18">
        <f t="shared" si="9"/>
        <v>3.3423856209188982</v>
      </c>
      <c r="K128" s="20">
        <v>3.3424</v>
      </c>
    </row>
    <row r="129" spans="2:11" ht="17.25">
      <c r="B129" s="11">
        <v>126</v>
      </c>
      <c r="C129" s="11">
        <v>2.9</v>
      </c>
      <c r="D129" s="11">
        <v>9.91</v>
      </c>
      <c r="E129" s="12">
        <f t="shared" si="5"/>
        <v>98.2081</v>
      </c>
      <c r="F129" s="11">
        <v>4.81</v>
      </c>
      <c r="G129" s="12">
        <f t="shared" si="6"/>
        <v>23.136099999999995</v>
      </c>
      <c r="H129" s="18">
        <f t="shared" si="7"/>
        <v>2.2935443483418965</v>
      </c>
      <c r="I129" s="18">
        <f t="shared" si="8"/>
        <v>1.5706970841176697</v>
      </c>
      <c r="J129" s="18">
        <f t="shared" si="9"/>
        <v>3.602463420235178</v>
      </c>
      <c r="K129" s="20">
        <v>3.6025</v>
      </c>
    </row>
    <row r="130" spans="2:11" ht="17.25">
      <c r="B130" s="11">
        <v>127</v>
      </c>
      <c r="C130" s="11">
        <v>2.1</v>
      </c>
      <c r="D130" s="11">
        <v>7.91</v>
      </c>
      <c r="E130" s="12">
        <f t="shared" si="5"/>
        <v>62.5681</v>
      </c>
      <c r="F130" s="11">
        <v>4.35</v>
      </c>
      <c r="G130" s="12">
        <f t="shared" si="6"/>
        <v>18.922499999999996</v>
      </c>
      <c r="H130" s="18">
        <f t="shared" si="7"/>
        <v>2.0681277817795625</v>
      </c>
      <c r="I130" s="18">
        <f t="shared" si="8"/>
        <v>1.4701758451005926</v>
      </c>
      <c r="J130" s="18">
        <f t="shared" si="9"/>
        <v>3.0405115093537822</v>
      </c>
      <c r="K130" s="20">
        <v>3.0405</v>
      </c>
    </row>
    <row r="131" spans="2:11" ht="17.25">
      <c r="B131" s="11">
        <v>128</v>
      </c>
      <c r="C131" s="11">
        <v>2.8</v>
      </c>
      <c r="D131" s="11">
        <v>10.43</v>
      </c>
      <c r="E131" s="12">
        <f t="shared" si="5"/>
        <v>108.7849</v>
      </c>
      <c r="F131" s="11">
        <v>4.02</v>
      </c>
      <c r="G131" s="12">
        <f t="shared" si="6"/>
        <v>16.160399999999996</v>
      </c>
      <c r="H131" s="18">
        <f t="shared" si="7"/>
        <v>2.344686269012681</v>
      </c>
      <c r="I131" s="18">
        <f t="shared" si="8"/>
        <v>1.3912819026309295</v>
      </c>
      <c r="J131" s="18">
        <f t="shared" si="9"/>
        <v>3.2621195734245783</v>
      </c>
      <c r="K131" s="20">
        <v>3.2621</v>
      </c>
    </row>
    <row r="132" spans="2:11" ht="17.25">
      <c r="B132" s="11">
        <v>129</v>
      </c>
      <c r="C132" s="11">
        <v>2.3</v>
      </c>
      <c r="D132" s="11">
        <v>7.59</v>
      </c>
      <c r="E132" s="12">
        <f t="shared" si="5"/>
        <v>57.6081</v>
      </c>
      <c r="F132" s="11">
        <v>4.59</v>
      </c>
      <c r="G132" s="12">
        <f t="shared" si="6"/>
        <v>21.068099999999998</v>
      </c>
      <c r="H132" s="18">
        <f t="shared" si="7"/>
        <v>2.0268315914075385</v>
      </c>
      <c r="I132" s="18">
        <f t="shared" si="8"/>
        <v>1.5238800240724537</v>
      </c>
      <c r="J132" s="18">
        <f t="shared" si="9"/>
        <v>3.0886481743049297</v>
      </c>
      <c r="K132" s="20">
        <v>3.0886</v>
      </c>
    </row>
    <row r="133" spans="2:11" ht="17.25">
      <c r="B133" s="11">
        <v>130</v>
      </c>
      <c r="C133" s="11">
        <v>2.2</v>
      </c>
      <c r="D133" s="11">
        <v>7.59</v>
      </c>
      <c r="E133" s="12">
        <f aca="true" t="shared" si="10" ref="E133:E153">D133^2</f>
        <v>57.6081</v>
      </c>
      <c r="F133" s="11">
        <v>4.59</v>
      </c>
      <c r="G133" s="12">
        <f aca="true" t="shared" si="11" ref="G133:G153">F133^2</f>
        <v>21.068099999999998</v>
      </c>
      <c r="H133" s="18">
        <f aca="true" t="shared" si="12" ref="H133:H153">LN(D133)</f>
        <v>2.0268315914075385</v>
      </c>
      <c r="I133" s="18">
        <f aca="true" t="shared" si="13" ref="I133:I153">LN(F133)</f>
        <v>1.5238800240724537</v>
      </c>
      <c r="J133" s="18">
        <f aca="true" t="shared" si="14" ref="J133:J153">H133*I133</f>
        <v>3.0886481743049297</v>
      </c>
      <c r="K133" s="20">
        <v>3.0886</v>
      </c>
    </row>
    <row r="134" spans="2:11" ht="17.25">
      <c r="B134" s="11">
        <v>131</v>
      </c>
      <c r="C134" s="11">
        <v>2.5</v>
      </c>
      <c r="D134" s="11">
        <v>7.69</v>
      </c>
      <c r="E134" s="12">
        <f t="shared" si="10"/>
        <v>59.136100000000006</v>
      </c>
      <c r="F134" s="11">
        <v>4.1</v>
      </c>
      <c r="G134" s="12">
        <f t="shared" si="11"/>
        <v>16.81</v>
      </c>
      <c r="H134" s="18">
        <f t="shared" si="12"/>
        <v>2.0399207835175526</v>
      </c>
      <c r="I134" s="18">
        <f t="shared" si="13"/>
        <v>1.410986973710262</v>
      </c>
      <c r="J134" s="18">
        <f t="shared" si="14"/>
        <v>2.878301652944098</v>
      </c>
      <c r="K134" s="20">
        <v>2.8783</v>
      </c>
    </row>
    <row r="135" spans="2:11" ht="17.25">
      <c r="B135" s="11">
        <v>132</v>
      </c>
      <c r="C135" s="11">
        <v>3.2</v>
      </c>
      <c r="D135" s="11">
        <v>12.56</v>
      </c>
      <c r="E135" s="12">
        <f t="shared" si="10"/>
        <v>157.7536</v>
      </c>
      <c r="F135" s="11">
        <v>4.21</v>
      </c>
      <c r="G135" s="12">
        <f t="shared" si="11"/>
        <v>17.7241</v>
      </c>
      <c r="H135" s="18">
        <f t="shared" si="12"/>
        <v>2.5305171610400525</v>
      </c>
      <c r="I135" s="18">
        <f t="shared" si="13"/>
        <v>1.43746264769429</v>
      </c>
      <c r="J135" s="18">
        <f t="shared" si="14"/>
        <v>3.637523898344472</v>
      </c>
      <c r="K135" s="20">
        <v>3.6375</v>
      </c>
    </row>
    <row r="136" spans="2:11" ht="17.25">
      <c r="B136" s="11">
        <v>133</v>
      </c>
      <c r="C136" s="11">
        <v>2.5</v>
      </c>
      <c r="D136" s="11">
        <v>5.48</v>
      </c>
      <c r="E136" s="12">
        <f t="shared" si="10"/>
        <v>30.030400000000004</v>
      </c>
      <c r="F136" s="11">
        <v>4.35</v>
      </c>
      <c r="G136" s="12">
        <f t="shared" si="11"/>
        <v>18.922499999999996</v>
      </c>
      <c r="H136" s="18">
        <f t="shared" si="12"/>
        <v>1.7011051009599243</v>
      </c>
      <c r="I136" s="18">
        <f t="shared" si="13"/>
        <v>1.4701758451005926</v>
      </c>
      <c r="J136" s="18">
        <f t="shared" si="14"/>
        <v>2.500923629408686</v>
      </c>
      <c r="K136" s="20">
        <v>2.5009</v>
      </c>
    </row>
    <row r="137" spans="2:11" ht="17.25">
      <c r="B137" s="11">
        <v>134</v>
      </c>
      <c r="C137" s="11">
        <v>2.8</v>
      </c>
      <c r="D137" s="11">
        <v>9.91</v>
      </c>
      <c r="E137" s="12">
        <f t="shared" si="10"/>
        <v>98.2081</v>
      </c>
      <c r="F137" s="11">
        <v>4.81</v>
      </c>
      <c r="G137" s="12">
        <f t="shared" si="11"/>
        <v>23.136099999999995</v>
      </c>
      <c r="H137" s="18">
        <f t="shared" si="12"/>
        <v>2.2935443483418965</v>
      </c>
      <c r="I137" s="18">
        <f t="shared" si="13"/>
        <v>1.5706970841176697</v>
      </c>
      <c r="J137" s="18">
        <f t="shared" si="14"/>
        <v>3.602463420235178</v>
      </c>
      <c r="K137" s="20">
        <v>3.6025</v>
      </c>
    </row>
    <row r="138" spans="2:11" ht="17.25">
      <c r="B138" s="11">
        <v>135</v>
      </c>
      <c r="C138" s="11">
        <v>2.1</v>
      </c>
      <c r="D138" s="11">
        <v>6.01</v>
      </c>
      <c r="E138" s="12">
        <f t="shared" si="10"/>
        <v>36.1201</v>
      </c>
      <c r="F138" s="11">
        <v>4.35</v>
      </c>
      <c r="G138" s="12">
        <f t="shared" si="11"/>
        <v>18.922499999999996</v>
      </c>
      <c r="H138" s="18">
        <f t="shared" si="12"/>
        <v>1.7934247485471162</v>
      </c>
      <c r="I138" s="18">
        <f t="shared" si="13"/>
        <v>1.4701758451005926</v>
      </c>
      <c r="J138" s="18">
        <f t="shared" si="14"/>
        <v>2.6366497453195743</v>
      </c>
      <c r="K138" s="20">
        <v>2.6366</v>
      </c>
    </row>
    <row r="139" spans="2:11" ht="17.25">
      <c r="B139" s="11">
        <v>136</v>
      </c>
      <c r="C139" s="11">
        <v>3</v>
      </c>
      <c r="D139" s="11">
        <v>9.91</v>
      </c>
      <c r="E139" s="12">
        <f t="shared" si="10"/>
        <v>98.2081</v>
      </c>
      <c r="F139" s="11">
        <v>4.81</v>
      </c>
      <c r="G139" s="12">
        <f t="shared" si="11"/>
        <v>23.136099999999995</v>
      </c>
      <c r="H139" s="18">
        <f t="shared" si="12"/>
        <v>2.2935443483418965</v>
      </c>
      <c r="I139" s="18">
        <f t="shared" si="13"/>
        <v>1.5706970841176697</v>
      </c>
      <c r="J139" s="18">
        <f t="shared" si="14"/>
        <v>3.602463420235178</v>
      </c>
      <c r="K139" s="20">
        <v>3.6025</v>
      </c>
    </row>
    <row r="140" spans="2:11" ht="17.25">
      <c r="B140" s="11">
        <v>137</v>
      </c>
      <c r="C140" s="11">
        <v>2.8</v>
      </c>
      <c r="D140" s="11">
        <v>9.91</v>
      </c>
      <c r="E140" s="12">
        <f t="shared" si="10"/>
        <v>98.2081</v>
      </c>
      <c r="F140" s="11">
        <v>4.81</v>
      </c>
      <c r="G140" s="12">
        <f t="shared" si="11"/>
        <v>23.136099999999995</v>
      </c>
      <c r="H140" s="18">
        <f t="shared" si="12"/>
        <v>2.2935443483418965</v>
      </c>
      <c r="I140" s="18">
        <f t="shared" si="13"/>
        <v>1.5706970841176697</v>
      </c>
      <c r="J140" s="18">
        <f t="shared" si="14"/>
        <v>3.602463420235178</v>
      </c>
      <c r="K140" s="20">
        <v>3.6025</v>
      </c>
    </row>
    <row r="141" spans="2:11" ht="17.25">
      <c r="B141" s="11">
        <v>138</v>
      </c>
      <c r="C141" s="11">
        <v>2.9</v>
      </c>
      <c r="D141" s="11">
        <v>8.85</v>
      </c>
      <c r="E141" s="12">
        <f t="shared" si="10"/>
        <v>78.32249999999999</v>
      </c>
      <c r="F141" s="11">
        <v>4.83</v>
      </c>
      <c r="G141" s="12">
        <f t="shared" si="11"/>
        <v>23.3289</v>
      </c>
      <c r="H141" s="18">
        <f t="shared" si="12"/>
        <v>2.180417459019838</v>
      </c>
      <c r="I141" s="18">
        <f t="shared" si="13"/>
        <v>1.5748464676644813</v>
      </c>
      <c r="J141" s="18">
        <f t="shared" si="14"/>
        <v>3.433822733371356</v>
      </c>
      <c r="K141" s="20">
        <v>3.4338</v>
      </c>
    </row>
    <row r="142" spans="2:11" ht="17.25">
      <c r="B142" s="11">
        <v>139</v>
      </c>
      <c r="C142" s="11">
        <v>3</v>
      </c>
      <c r="D142" s="11">
        <v>9.91</v>
      </c>
      <c r="E142" s="12">
        <f t="shared" si="10"/>
        <v>98.2081</v>
      </c>
      <c r="F142" s="11">
        <v>4.81</v>
      </c>
      <c r="G142" s="12">
        <f t="shared" si="11"/>
        <v>23.136099999999995</v>
      </c>
      <c r="H142" s="18">
        <f t="shared" si="12"/>
        <v>2.2935443483418965</v>
      </c>
      <c r="I142" s="18">
        <f t="shared" si="13"/>
        <v>1.5706970841176697</v>
      </c>
      <c r="J142" s="18">
        <f t="shared" si="14"/>
        <v>3.602463420235178</v>
      </c>
      <c r="K142" s="20">
        <v>3.6025</v>
      </c>
    </row>
    <row r="143" spans="2:11" ht="17.25">
      <c r="B143" s="11">
        <v>140</v>
      </c>
      <c r="C143" s="11">
        <v>2.6</v>
      </c>
      <c r="D143" s="11">
        <v>5.48</v>
      </c>
      <c r="E143" s="12">
        <f t="shared" si="10"/>
        <v>30.030400000000004</v>
      </c>
      <c r="F143" s="11">
        <v>4.35</v>
      </c>
      <c r="G143" s="12">
        <f t="shared" si="11"/>
        <v>18.922499999999996</v>
      </c>
      <c r="H143" s="18">
        <f t="shared" si="12"/>
        <v>1.7011051009599243</v>
      </c>
      <c r="I143" s="18">
        <f t="shared" si="13"/>
        <v>1.4701758451005926</v>
      </c>
      <c r="J143" s="18">
        <f t="shared" si="14"/>
        <v>2.500923629408686</v>
      </c>
      <c r="K143" s="20">
        <v>2.5009</v>
      </c>
    </row>
    <row r="144" spans="2:11" ht="17.25">
      <c r="B144" s="11">
        <v>141</v>
      </c>
      <c r="C144" s="11">
        <v>2.8</v>
      </c>
      <c r="D144" s="11">
        <v>8.96</v>
      </c>
      <c r="E144" s="12">
        <f t="shared" si="10"/>
        <v>80.28160000000001</v>
      </c>
      <c r="F144" s="11">
        <v>4.42</v>
      </c>
      <c r="G144" s="12">
        <f t="shared" si="11"/>
        <v>19.5364</v>
      </c>
      <c r="H144" s="18">
        <f t="shared" si="12"/>
        <v>2.192770226986839</v>
      </c>
      <c r="I144" s="18">
        <f t="shared" si="13"/>
        <v>1.4861396960896067</v>
      </c>
      <c r="J144" s="18">
        <f t="shared" si="14"/>
        <v>3.2587628787285587</v>
      </c>
      <c r="K144" s="20">
        <v>3.2588</v>
      </c>
    </row>
    <row r="145" spans="2:11" ht="17.25">
      <c r="B145" s="11">
        <v>142</v>
      </c>
      <c r="C145" s="11">
        <v>3.1</v>
      </c>
      <c r="D145" s="11">
        <v>13.28</v>
      </c>
      <c r="E145" s="12">
        <f t="shared" si="10"/>
        <v>176.3584</v>
      </c>
      <c r="F145" s="11">
        <v>4.42</v>
      </c>
      <c r="G145" s="12">
        <f t="shared" si="11"/>
        <v>19.5364</v>
      </c>
      <c r="H145" s="18">
        <f t="shared" si="12"/>
        <v>2.5862591440482876</v>
      </c>
      <c r="I145" s="18">
        <f t="shared" si="13"/>
        <v>1.4861396960896067</v>
      </c>
      <c r="J145" s="18">
        <f t="shared" si="14"/>
        <v>3.8435423783448885</v>
      </c>
      <c r="K145" s="20">
        <v>3.8435</v>
      </c>
    </row>
    <row r="146" spans="2:11" ht="17.25">
      <c r="B146" s="11">
        <v>143</v>
      </c>
      <c r="C146" s="11">
        <v>3.3</v>
      </c>
      <c r="D146" s="11">
        <v>18.77</v>
      </c>
      <c r="E146" s="12">
        <f t="shared" si="10"/>
        <v>352.31289999999996</v>
      </c>
      <c r="F146" s="11">
        <v>4.63</v>
      </c>
      <c r="G146" s="12">
        <f t="shared" si="11"/>
        <v>21.436899999999998</v>
      </c>
      <c r="H146" s="18">
        <f t="shared" si="12"/>
        <v>2.9322598505984176</v>
      </c>
      <c r="I146" s="18">
        <f t="shared" si="13"/>
        <v>1.5325568680981427</v>
      </c>
      <c r="J146" s="18">
        <f t="shared" si="14"/>
        <v>4.493854973083039</v>
      </c>
      <c r="K146" s="20">
        <v>4.4939</v>
      </c>
    </row>
    <row r="147" spans="2:11" ht="17.25">
      <c r="B147" s="11">
        <v>144</v>
      </c>
      <c r="C147" s="11">
        <v>3.1</v>
      </c>
      <c r="D147" s="11">
        <v>9.59</v>
      </c>
      <c r="E147" s="12">
        <f t="shared" si="10"/>
        <v>91.96809999999999</v>
      </c>
      <c r="F147" s="11">
        <v>4.7</v>
      </c>
      <c r="G147" s="12">
        <f t="shared" si="11"/>
        <v>22.090000000000003</v>
      </c>
      <c r="H147" s="18">
        <f t="shared" si="12"/>
        <v>2.2607208888953467</v>
      </c>
      <c r="I147" s="18">
        <f t="shared" si="13"/>
        <v>1.547562508716013</v>
      </c>
      <c r="J147" s="18">
        <f t="shared" si="14"/>
        <v>3.498606890325578</v>
      </c>
      <c r="K147" s="20">
        <v>3.4986</v>
      </c>
    </row>
    <row r="148" spans="2:11" ht="17.25">
      <c r="B148" s="11">
        <v>145</v>
      </c>
      <c r="C148" s="11">
        <v>3</v>
      </c>
      <c r="D148" s="11">
        <v>15.52</v>
      </c>
      <c r="E148" s="12">
        <f t="shared" si="10"/>
        <v>240.8704</v>
      </c>
      <c r="F148" s="11">
        <v>4.65</v>
      </c>
      <c r="G148" s="12">
        <f t="shared" si="11"/>
        <v>21.622500000000002</v>
      </c>
      <c r="H148" s="18">
        <f t="shared" si="12"/>
        <v>2.7421295147550726</v>
      </c>
      <c r="I148" s="18">
        <f t="shared" si="13"/>
        <v>1.536867219599265</v>
      </c>
      <c r="J148" s="18">
        <f t="shared" si="14"/>
        <v>4.21428896312271</v>
      </c>
      <c r="K148" s="20">
        <v>4.2143</v>
      </c>
    </row>
    <row r="149" spans="2:11" ht="17.25">
      <c r="B149" s="11">
        <v>146</v>
      </c>
      <c r="C149" s="11">
        <v>2.7</v>
      </c>
      <c r="D149" s="11">
        <v>6.48</v>
      </c>
      <c r="E149" s="12">
        <f t="shared" si="10"/>
        <v>41.99040000000001</v>
      </c>
      <c r="F149" s="11">
        <v>4.99</v>
      </c>
      <c r="G149" s="12">
        <f t="shared" si="11"/>
        <v>24.900100000000002</v>
      </c>
      <c r="H149" s="18">
        <f t="shared" si="12"/>
        <v>1.8687205103641833</v>
      </c>
      <c r="I149" s="18">
        <f t="shared" si="13"/>
        <v>1.6074359097634274</v>
      </c>
      <c r="J149" s="18">
        <f t="shared" si="14"/>
        <v>3.003848453670827</v>
      </c>
      <c r="K149" s="20">
        <v>3.0038</v>
      </c>
    </row>
    <row r="150" spans="2:11" ht="18">
      <c r="B150" s="10">
        <v>147</v>
      </c>
      <c r="C150" s="11">
        <v>3.2</v>
      </c>
      <c r="D150" s="11">
        <v>16.97</v>
      </c>
      <c r="E150" s="12">
        <f t="shared" si="10"/>
        <v>287.98089999999996</v>
      </c>
      <c r="F150" s="11">
        <v>4.99</v>
      </c>
      <c r="G150" s="12">
        <f t="shared" si="11"/>
        <v>24.900100000000002</v>
      </c>
      <c r="H150" s="18">
        <f t="shared" si="12"/>
        <v>2.831447079246135</v>
      </c>
      <c r="I150" s="18">
        <f t="shared" si="13"/>
        <v>1.6074359097634274</v>
      </c>
      <c r="J150" s="18">
        <f t="shared" si="14"/>
        <v>4.55136971177501</v>
      </c>
      <c r="K150" s="20">
        <v>4.5514</v>
      </c>
    </row>
    <row r="151" spans="2:11" ht="17.25">
      <c r="B151" s="11">
        <v>148</v>
      </c>
      <c r="C151" s="11">
        <v>3.5</v>
      </c>
      <c r="D151" s="11">
        <v>18.77</v>
      </c>
      <c r="E151" s="12">
        <f t="shared" si="10"/>
        <v>352.31289999999996</v>
      </c>
      <c r="F151" s="11">
        <v>3.89</v>
      </c>
      <c r="G151" s="12">
        <f t="shared" si="11"/>
        <v>15.132100000000001</v>
      </c>
      <c r="H151" s="18">
        <f t="shared" si="12"/>
        <v>2.9322598505984176</v>
      </c>
      <c r="I151" s="18">
        <f t="shared" si="13"/>
        <v>1.358409157630355</v>
      </c>
      <c r="J151" s="18">
        <f t="shared" si="14"/>
        <v>3.9832086336047072</v>
      </c>
      <c r="K151" s="20">
        <v>3.9832</v>
      </c>
    </row>
    <row r="152" spans="2:11" ht="17.25">
      <c r="B152" s="11">
        <v>149</v>
      </c>
      <c r="C152" s="11">
        <v>3.3</v>
      </c>
      <c r="D152" s="11">
        <v>16.97</v>
      </c>
      <c r="E152" s="12">
        <f t="shared" si="10"/>
        <v>287.98089999999996</v>
      </c>
      <c r="F152" s="11">
        <v>3.95</v>
      </c>
      <c r="G152" s="12">
        <f t="shared" si="11"/>
        <v>15.602500000000001</v>
      </c>
      <c r="H152" s="18">
        <f t="shared" si="12"/>
        <v>2.831447079246135</v>
      </c>
      <c r="I152" s="18">
        <f t="shared" si="13"/>
        <v>1.3737155789130306</v>
      </c>
      <c r="J152" s="18">
        <f t="shared" si="14"/>
        <v>3.8896029636282137</v>
      </c>
      <c r="K152" s="20">
        <v>3.8896</v>
      </c>
    </row>
    <row r="153" spans="2:11" ht="17.25">
      <c r="B153" s="11">
        <v>150</v>
      </c>
      <c r="C153" s="11">
        <v>3.4</v>
      </c>
      <c r="D153" s="11">
        <v>17.92</v>
      </c>
      <c r="E153" s="12">
        <f t="shared" si="10"/>
        <v>321.12640000000005</v>
      </c>
      <c r="F153" s="11">
        <v>4.33</v>
      </c>
      <c r="G153" s="12">
        <f t="shared" si="11"/>
        <v>18.7489</v>
      </c>
      <c r="H153" s="18">
        <f t="shared" si="12"/>
        <v>2.8859174075467844</v>
      </c>
      <c r="I153" s="18">
        <f t="shared" si="13"/>
        <v>1.4655675420143985</v>
      </c>
      <c r="J153" s="18">
        <f t="shared" si="14"/>
        <v>4.229506881434906</v>
      </c>
      <c r="K153" s="20">
        <v>4.2295</v>
      </c>
    </row>
    <row r="157" spans="1:11" ht="19.5">
      <c r="A157" s="4" t="s">
        <v>8</v>
      </c>
      <c r="B157" s="38"/>
      <c r="C157" s="13" t="s">
        <v>22</v>
      </c>
      <c r="K157" s="19">
        <f>SQRT(59)</f>
        <v>7.681145747868608</v>
      </c>
    </row>
    <row r="158" spans="1:11" ht="19.5">
      <c r="A158" s="17" t="s">
        <v>11</v>
      </c>
      <c r="B158" s="16" t="s">
        <v>23</v>
      </c>
      <c r="C158" s="16" t="s">
        <v>24</v>
      </c>
      <c r="D158" s="2"/>
      <c r="E158" s="1"/>
      <c r="F158" s="1"/>
      <c r="G158" s="1"/>
      <c r="K158" s="8">
        <f>0.77*0.77</f>
        <v>0.5929</v>
      </c>
    </row>
    <row r="159" spans="1:7" ht="19.5">
      <c r="A159" s="2" t="s">
        <v>9</v>
      </c>
      <c r="B159" s="6">
        <f>0.24087/(2*0.0071)</f>
        <v>16.962676056338026</v>
      </c>
      <c r="C159" s="3">
        <f>0.190758/(2*0.005493)</f>
        <v>17.36373566357182</v>
      </c>
      <c r="D159" s="3">
        <f>((C159-B159)/B159)*100</f>
        <v>2.364365185668566</v>
      </c>
      <c r="E159" s="1"/>
      <c r="F159" s="1"/>
      <c r="G159" s="1"/>
    </row>
    <row r="160" spans="1:7" ht="19.5">
      <c r="A160" s="2" t="s">
        <v>10</v>
      </c>
      <c r="B160" s="6">
        <f>1/SQRT(2*0.0071)</f>
        <v>8.39181358296689</v>
      </c>
      <c r="C160" s="3">
        <f>1/SQRT(2*0.005493)</f>
        <v>9.540699179504008</v>
      </c>
      <c r="D160" s="3">
        <f>((C160-B160)/B160)*100</f>
        <v>13.690551931099199</v>
      </c>
      <c r="E160" s="1"/>
      <c r="F160" s="1"/>
      <c r="G160" s="1"/>
    </row>
    <row r="161" spans="1:7" ht="18">
      <c r="A161" s="2" t="s">
        <v>13</v>
      </c>
      <c r="B161" s="7">
        <f>B159+B160</f>
        <v>25.354489639304916</v>
      </c>
      <c r="C161" s="3">
        <f>C159+C160</f>
        <v>26.904434843075826</v>
      </c>
      <c r="D161" s="3">
        <f>((C161-B161)/B161)*100</f>
        <v>6.1130995962472925</v>
      </c>
      <c r="E161" s="1"/>
      <c r="F161" s="2"/>
      <c r="G161" s="2"/>
    </row>
    <row r="162" spans="1:7" ht="18">
      <c r="A162" s="2" t="s">
        <v>14</v>
      </c>
      <c r="B162" s="7">
        <f>B159-B160</f>
        <v>8.570862473371136</v>
      </c>
      <c r="C162" s="3">
        <f>C159-C160</f>
        <v>7.823036484067812</v>
      </c>
      <c r="D162" s="3">
        <f>((C162-B162)/B162)*100</f>
        <v>-8.72521279657385</v>
      </c>
      <c r="E162" s="1"/>
      <c r="F162" s="2"/>
      <c r="G162" s="2"/>
    </row>
    <row r="163" spans="1:7" ht="18">
      <c r="A163" s="2" t="s">
        <v>15</v>
      </c>
      <c r="B163" s="3">
        <f>B159+4*B160</f>
        <v>50.529930388205585</v>
      </c>
      <c r="C163" s="3">
        <f>C159+4*C160</f>
        <v>55.526532381587856</v>
      </c>
      <c r="D163" s="3">
        <f>((C163-B163)/B163)*100</f>
        <v>9.888400706264479</v>
      </c>
      <c r="E163" s="1"/>
      <c r="F163" s="2"/>
      <c r="G163" s="2"/>
    </row>
    <row r="164" spans="1:7" ht="18">
      <c r="A164" s="2" t="s">
        <v>16</v>
      </c>
      <c r="B164" s="15">
        <v>0</v>
      </c>
      <c r="C164" s="15">
        <v>0</v>
      </c>
      <c r="D164" s="2"/>
      <c r="E164" s="1"/>
      <c r="F164" s="2"/>
      <c r="G164" s="2"/>
    </row>
    <row r="165" spans="1:7" ht="19.5">
      <c r="A165" s="2" t="s">
        <v>17</v>
      </c>
      <c r="B165" s="5">
        <f>2.7182^(-1.30691+0.240873*17-0.00711223*17^2)</f>
        <v>2.0802217098760813</v>
      </c>
      <c r="C165" s="14">
        <f>-4.32349+0.190758*C159-0.00549331*C159^2+2.48498*C168-0.251297*C168^2</f>
        <v>3.4758064445333625</v>
      </c>
      <c r="D165" s="2"/>
      <c r="E165" s="2"/>
      <c r="F165" s="2"/>
      <c r="G165" s="2"/>
    </row>
    <row r="167" spans="1:5" ht="19.5">
      <c r="A167" s="17" t="s">
        <v>12</v>
      </c>
      <c r="B167" s="4" t="s">
        <v>7</v>
      </c>
      <c r="C167" s="13" t="s">
        <v>22</v>
      </c>
      <c r="D167" s="2"/>
      <c r="E167" s="2"/>
    </row>
    <row r="168" spans="1:5" ht="19.5">
      <c r="A168" s="2" t="s">
        <v>9</v>
      </c>
      <c r="B168" s="6">
        <f>4.22831/(2*0.441036)</f>
        <v>4.793610952393909</v>
      </c>
      <c r="C168" s="5">
        <f>2.484498/(2*0.251297)</f>
        <v>4.94334990071509</v>
      </c>
      <c r="D168" s="3">
        <f>((C168-B168)/B168)*100</f>
        <v>3.1237192548219177</v>
      </c>
      <c r="E168" s="2"/>
    </row>
    <row r="169" spans="1:5" ht="19.5">
      <c r="A169" s="2" t="s">
        <v>10</v>
      </c>
      <c r="B169" s="6">
        <f>1/SQRT(2*0.441036)</f>
        <v>1.0647508166697794</v>
      </c>
      <c r="C169" s="5">
        <f>1/SQRT(2*0.251297)</f>
        <v>1.410559304976499</v>
      </c>
      <c r="D169" s="3">
        <f>((C169-B169)/B169)*100</f>
        <v>32.477879602694706</v>
      </c>
      <c r="E169" s="2"/>
    </row>
    <row r="170" spans="1:5" ht="19.5">
      <c r="A170" s="2" t="s">
        <v>13</v>
      </c>
      <c r="B170" s="7">
        <f>B168+B169</f>
        <v>5.858361769063688</v>
      </c>
      <c r="C170" s="5">
        <f>C168+C169</f>
        <v>6.353909205691589</v>
      </c>
      <c r="D170" s="3">
        <f>((C170-B170)/B170)*100</f>
        <v>8.458805655272839</v>
      </c>
      <c r="E170" s="2"/>
    </row>
    <row r="171" spans="1:5" ht="19.5">
      <c r="A171" s="2" t="s">
        <v>14</v>
      </c>
      <c r="B171" s="7">
        <f>B168-B169</f>
        <v>3.7288601357241293</v>
      </c>
      <c r="C171" s="5">
        <f>C168-C169</f>
        <v>3.5327905957385903</v>
      </c>
      <c r="D171" s="3">
        <f>((C171-B171)/B171)*100</f>
        <v>-5.258162892920174</v>
      </c>
      <c r="E171" s="2"/>
    </row>
    <row r="172" spans="1:5" ht="19.5">
      <c r="A172" s="2" t="s">
        <v>15</v>
      </c>
      <c r="B172" s="3">
        <f>B168+4*B169</f>
        <v>9.052614219073027</v>
      </c>
      <c r="C172" s="5">
        <f>C168+4*C169</f>
        <v>10.585587120621085</v>
      </c>
      <c r="D172" s="3">
        <f>((C172-B172)/B172)*100</f>
        <v>16.93403545594846</v>
      </c>
      <c r="E172" s="2"/>
    </row>
    <row r="173" spans="1:5" ht="19.5">
      <c r="A173" s="2" t="s">
        <v>16</v>
      </c>
      <c r="B173" s="3">
        <f>B168-4*B169</f>
        <v>0.534607685714791</v>
      </c>
      <c r="C173" s="5">
        <v>0</v>
      </c>
      <c r="D173" s="2"/>
      <c r="E173" s="2"/>
    </row>
    <row r="174" spans="1:5" ht="19.5">
      <c r="A174" s="2" t="s">
        <v>17</v>
      </c>
      <c r="B174" s="5">
        <f>-7.22348+4.22831*4.8-0.441036*4.8^2</f>
        <v>2.910938559999998</v>
      </c>
      <c r="C174" s="14">
        <f>-4.32349+0.190758*C159-0.00549331*C159^2+2.48498*C168-0.251297*C168^2</f>
        <v>3.4758064445333625</v>
      </c>
      <c r="D174" s="2"/>
      <c r="E174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44"/>
  <sheetViews>
    <sheetView workbookViewId="0" topLeftCell="A1">
      <selection activeCell="L12" sqref="L12"/>
    </sheetView>
  </sheetViews>
  <sheetFormatPr defaultColWidth="9.140625" defaultRowHeight="12.75"/>
  <cols>
    <col min="3" max="3" width="12.140625" style="0" bestFit="1" customWidth="1"/>
    <col min="4" max="4" width="7.7109375" style="0" bestFit="1" customWidth="1"/>
  </cols>
  <sheetData>
    <row r="2" spans="2:10" ht="18">
      <c r="B2" s="8"/>
      <c r="C2" s="9" t="s">
        <v>5</v>
      </c>
      <c r="D2" s="10" t="s">
        <v>0</v>
      </c>
      <c r="E2" s="9"/>
      <c r="F2" s="10" t="s">
        <v>6</v>
      </c>
      <c r="G2" s="8"/>
      <c r="H2" s="8"/>
      <c r="I2" s="8"/>
      <c r="J2" s="8"/>
    </row>
    <row r="3" spans="2:10" ht="17.25">
      <c r="B3" s="8"/>
      <c r="C3" s="11"/>
      <c r="D3" s="11" t="s">
        <v>18</v>
      </c>
      <c r="E3" s="11" t="s">
        <v>19</v>
      </c>
      <c r="F3" s="11" t="s">
        <v>20</v>
      </c>
      <c r="G3" s="11" t="s">
        <v>21</v>
      </c>
      <c r="H3" s="8" t="s">
        <v>25</v>
      </c>
      <c r="I3" s="8" t="s">
        <v>26</v>
      </c>
      <c r="J3" s="8" t="s">
        <v>27</v>
      </c>
    </row>
    <row r="4" spans="2:10" ht="17.25">
      <c r="B4" s="11">
        <v>1</v>
      </c>
      <c r="C4" s="11">
        <v>2.8</v>
      </c>
      <c r="D4" s="11">
        <v>5.38</v>
      </c>
      <c r="E4" s="12">
        <f>D4^2</f>
        <v>28.944399999999998</v>
      </c>
      <c r="F4" s="11">
        <v>3.94</v>
      </c>
      <c r="G4" s="12">
        <f>F4^2</f>
        <v>15.5236</v>
      </c>
      <c r="H4" s="18">
        <f>LN(D4)</f>
        <v>1.682688374173693</v>
      </c>
      <c r="I4" s="18">
        <f>LN(F4)</f>
        <v>1.3711807233098425</v>
      </c>
      <c r="J4" s="18">
        <f>H4*I4</f>
        <v>2.3072698620045475</v>
      </c>
    </row>
    <row r="5" spans="2:10" ht="17.25">
      <c r="B5" s="11">
        <v>2</v>
      </c>
      <c r="C5" s="11">
        <v>2.8</v>
      </c>
      <c r="D5" s="11">
        <v>7.25</v>
      </c>
      <c r="E5" s="12">
        <f aca="true" t="shared" si="0" ref="E5:E62">D5^2</f>
        <v>52.5625</v>
      </c>
      <c r="F5" s="11">
        <v>3.98</v>
      </c>
      <c r="G5" s="12">
        <f aca="true" t="shared" si="1" ref="G5:G62">F5^2</f>
        <v>15.8404</v>
      </c>
      <c r="H5" s="18">
        <f aca="true" t="shared" si="2" ref="H5:H62">LN(D5)</f>
        <v>1.9810014688665833</v>
      </c>
      <c r="I5" s="18">
        <f aca="true" t="shared" si="3" ref="I5:I62">LN(F5)</f>
        <v>1.3812818192963463</v>
      </c>
      <c r="J5" s="18">
        <f aca="true" t="shared" si="4" ref="J5:J62">H5*I5</f>
        <v>2.7363213129447685</v>
      </c>
    </row>
    <row r="6" spans="2:10" ht="17.25">
      <c r="B6" s="11">
        <v>3</v>
      </c>
      <c r="C6" s="11">
        <v>3</v>
      </c>
      <c r="D6" s="11">
        <v>7.48</v>
      </c>
      <c r="E6" s="12">
        <f t="shared" si="0"/>
        <v>55.95040000000001</v>
      </c>
      <c r="F6" s="11">
        <v>3.88</v>
      </c>
      <c r="G6" s="12">
        <f t="shared" si="1"/>
        <v>15.0544</v>
      </c>
      <c r="H6" s="18">
        <f t="shared" si="2"/>
        <v>2.012232791986386</v>
      </c>
      <c r="I6" s="18">
        <f t="shared" si="3"/>
        <v>1.355835153635182</v>
      </c>
      <c r="J6" s="18">
        <f t="shared" si="4"/>
        <v>2.7282559566726126</v>
      </c>
    </row>
    <row r="7" spans="2:10" ht="17.25">
      <c r="B7" s="11">
        <v>4</v>
      </c>
      <c r="C7" s="11">
        <v>3.1</v>
      </c>
      <c r="D7" s="11">
        <v>8.8</v>
      </c>
      <c r="E7" s="12">
        <f t="shared" si="0"/>
        <v>77.44000000000001</v>
      </c>
      <c r="F7" s="11">
        <v>3.5</v>
      </c>
      <c r="G7" s="12">
        <f t="shared" si="1"/>
        <v>12.25</v>
      </c>
      <c r="H7" s="18">
        <f t="shared" si="2"/>
        <v>2.174751721484161</v>
      </c>
      <c r="I7" s="18">
        <f t="shared" si="3"/>
        <v>1.252762968495368</v>
      </c>
      <c r="J7" s="18">
        <f t="shared" si="4"/>
        <v>2.724448422346909</v>
      </c>
    </row>
    <row r="8" spans="2:10" ht="17.25">
      <c r="B8" s="11">
        <v>5</v>
      </c>
      <c r="C8" s="11">
        <v>3.2</v>
      </c>
      <c r="D8" s="11">
        <v>6.75</v>
      </c>
      <c r="E8" s="12">
        <f t="shared" si="0"/>
        <v>45.5625</v>
      </c>
      <c r="F8" s="11">
        <v>3.87</v>
      </c>
      <c r="G8" s="12">
        <f t="shared" si="1"/>
        <v>14.9769</v>
      </c>
      <c r="H8" s="18">
        <f t="shared" si="2"/>
        <v>1.9095425048844386</v>
      </c>
      <c r="I8" s="18">
        <f t="shared" si="3"/>
        <v>1.3532545070416904</v>
      </c>
      <c r="J8" s="18">
        <f t="shared" si="4"/>
        <v>2.5840970011225455</v>
      </c>
    </row>
    <row r="9" spans="2:10" ht="17.25">
      <c r="B9" s="11">
        <v>6</v>
      </c>
      <c r="C9" s="11">
        <v>2.1</v>
      </c>
      <c r="D9" s="11">
        <v>3.64</v>
      </c>
      <c r="E9" s="12">
        <f t="shared" si="0"/>
        <v>13.249600000000001</v>
      </c>
      <c r="F9" s="11">
        <v>3.83</v>
      </c>
      <c r="G9" s="12">
        <f t="shared" si="1"/>
        <v>14.6689</v>
      </c>
      <c r="H9" s="18">
        <f t="shared" si="2"/>
        <v>1.2919836816486494</v>
      </c>
      <c r="I9" s="18">
        <f t="shared" si="3"/>
        <v>1.3428648031925547</v>
      </c>
      <c r="J9" s="18">
        <f t="shared" si="4"/>
        <v>1.734959412385106</v>
      </c>
    </row>
    <row r="10" spans="2:10" ht="17.25">
      <c r="B10" s="11">
        <v>7</v>
      </c>
      <c r="C10" s="11">
        <v>2.3</v>
      </c>
      <c r="D10" s="11">
        <v>4.32</v>
      </c>
      <c r="E10" s="12">
        <f t="shared" si="0"/>
        <v>18.6624</v>
      </c>
      <c r="F10" s="11">
        <v>3.81</v>
      </c>
      <c r="G10" s="12">
        <f t="shared" si="1"/>
        <v>14.5161</v>
      </c>
      <c r="H10" s="18">
        <f t="shared" si="2"/>
        <v>1.463255402256019</v>
      </c>
      <c r="I10" s="18">
        <f t="shared" si="3"/>
        <v>1.3376291891386096</v>
      </c>
      <c r="J10" s="18">
        <f t="shared" si="4"/>
        <v>1.9572931372224087</v>
      </c>
    </row>
    <row r="11" spans="2:10" ht="17.25">
      <c r="B11" s="11">
        <v>8</v>
      </c>
      <c r="C11" s="11">
        <v>3</v>
      </c>
      <c r="D11" s="11">
        <v>8.15</v>
      </c>
      <c r="E11" s="12">
        <f t="shared" si="0"/>
        <v>66.4225</v>
      </c>
      <c r="F11" s="11">
        <v>3.9</v>
      </c>
      <c r="G11" s="12">
        <f t="shared" si="1"/>
        <v>15.209999999999999</v>
      </c>
      <c r="H11" s="18">
        <f t="shared" si="2"/>
        <v>2.0980179272527715</v>
      </c>
      <c r="I11" s="18">
        <f t="shared" si="3"/>
        <v>1.3609765531356006</v>
      </c>
      <c r="J11" s="18">
        <f t="shared" si="4"/>
        <v>2.8553532070491743</v>
      </c>
    </row>
    <row r="12" spans="2:10" ht="17.25">
      <c r="B12" s="11">
        <v>9</v>
      </c>
      <c r="C12" s="11">
        <v>3.2</v>
      </c>
      <c r="D12" s="11">
        <v>13.6</v>
      </c>
      <c r="E12" s="12">
        <f t="shared" si="0"/>
        <v>184.95999999999998</v>
      </c>
      <c r="F12" s="11">
        <v>3.91</v>
      </c>
      <c r="G12" s="12">
        <f t="shared" si="1"/>
        <v>15.288100000000002</v>
      </c>
      <c r="H12" s="18">
        <f t="shared" si="2"/>
        <v>2.6100697927420065</v>
      </c>
      <c r="I12" s="18">
        <f t="shared" si="3"/>
        <v>1.3635373739972745</v>
      </c>
      <c r="J12" s="18">
        <f t="shared" si="4"/>
        <v>3.558927711145046</v>
      </c>
    </row>
    <row r="13" spans="2:10" ht="17.25">
      <c r="B13" s="11">
        <v>10</v>
      </c>
      <c r="C13" s="11">
        <v>2.3</v>
      </c>
      <c r="D13" s="11">
        <v>3.85</v>
      </c>
      <c r="E13" s="12">
        <f t="shared" si="0"/>
        <v>14.822500000000002</v>
      </c>
      <c r="F13" s="11">
        <v>3.72</v>
      </c>
      <c r="G13" s="12">
        <f t="shared" si="1"/>
        <v>13.838400000000002</v>
      </c>
      <c r="H13" s="18">
        <f t="shared" si="2"/>
        <v>1.3480731482996928</v>
      </c>
      <c r="I13" s="18">
        <f t="shared" si="3"/>
        <v>1.3137236682850553</v>
      </c>
      <c r="J13" s="18">
        <f t="shared" si="4"/>
        <v>1.7709956015008557</v>
      </c>
    </row>
    <row r="14" spans="2:10" ht="17.25">
      <c r="B14" s="11">
        <v>11</v>
      </c>
      <c r="C14" s="11">
        <v>2.4</v>
      </c>
      <c r="D14" s="11">
        <v>5.59</v>
      </c>
      <c r="E14" s="12">
        <f t="shared" si="0"/>
        <v>31.248099999999997</v>
      </c>
      <c r="F14" s="11">
        <v>3.75</v>
      </c>
      <c r="G14" s="12">
        <f t="shared" si="1"/>
        <v>14.0625</v>
      </c>
      <c r="H14" s="18">
        <f t="shared" si="2"/>
        <v>1.7209792871670078</v>
      </c>
      <c r="I14" s="18">
        <f t="shared" si="3"/>
        <v>1.3217558399823195</v>
      </c>
      <c r="J14" s="18">
        <f t="shared" si="4"/>
        <v>2.2747144233016017</v>
      </c>
    </row>
    <row r="15" spans="2:10" ht="17.25">
      <c r="B15" s="11">
        <v>12</v>
      </c>
      <c r="C15" s="11">
        <v>3.1</v>
      </c>
      <c r="D15" s="11">
        <v>8.12</v>
      </c>
      <c r="E15" s="12">
        <f t="shared" si="0"/>
        <v>65.93439999999998</v>
      </c>
      <c r="F15" s="11">
        <v>4.01</v>
      </c>
      <c r="G15" s="12">
        <f t="shared" si="1"/>
        <v>16.080099999999998</v>
      </c>
      <c r="H15" s="18">
        <f t="shared" si="2"/>
        <v>2.0943301541735866</v>
      </c>
      <c r="I15" s="18">
        <f t="shared" si="3"/>
        <v>1.3887912413184778</v>
      </c>
      <c r="J15" s="18">
        <f t="shared" si="4"/>
        <v>2.908587374545454</v>
      </c>
    </row>
    <row r="16" spans="2:10" ht="17.25">
      <c r="B16" s="11">
        <v>13</v>
      </c>
      <c r="C16" s="11">
        <v>2.9</v>
      </c>
      <c r="D16" s="11">
        <v>7.8</v>
      </c>
      <c r="E16" s="12">
        <f t="shared" si="0"/>
        <v>60.839999999999996</v>
      </c>
      <c r="F16" s="11">
        <v>3.99</v>
      </c>
      <c r="G16" s="12">
        <f t="shared" si="1"/>
        <v>15.920100000000001</v>
      </c>
      <c r="H16" s="18">
        <f t="shared" si="2"/>
        <v>2.0541237336955462</v>
      </c>
      <c r="I16" s="18">
        <f t="shared" si="3"/>
        <v>1.3837912309017721</v>
      </c>
      <c r="J16" s="18">
        <f t="shared" si="4"/>
        <v>2.842478409875104</v>
      </c>
    </row>
    <row r="17" spans="2:10" ht="17.25">
      <c r="B17" s="11">
        <v>14</v>
      </c>
      <c r="C17" s="11">
        <v>2.9</v>
      </c>
      <c r="D17" s="11">
        <v>7.54</v>
      </c>
      <c r="E17" s="12">
        <f t="shared" si="0"/>
        <v>56.8516</v>
      </c>
      <c r="F17" s="11">
        <v>3.93</v>
      </c>
      <c r="G17" s="12">
        <f t="shared" si="1"/>
        <v>15.4449</v>
      </c>
      <c r="H17" s="18">
        <f t="shared" si="2"/>
        <v>2.020222182019865</v>
      </c>
      <c r="I17" s="18">
        <f t="shared" si="3"/>
        <v>1.3686394258811698</v>
      </c>
      <c r="J17" s="18">
        <f t="shared" si="4"/>
        <v>2.764955727352072</v>
      </c>
    </row>
    <row r="18" spans="2:10" ht="17.25">
      <c r="B18" s="11">
        <v>15</v>
      </c>
      <c r="C18" s="11">
        <v>3</v>
      </c>
      <c r="D18" s="11">
        <v>8.8</v>
      </c>
      <c r="E18" s="12">
        <f t="shared" si="0"/>
        <v>77.44000000000001</v>
      </c>
      <c r="F18" s="11">
        <v>3.55</v>
      </c>
      <c r="G18" s="12">
        <f t="shared" si="1"/>
        <v>12.6025</v>
      </c>
      <c r="H18" s="18">
        <f t="shared" si="2"/>
        <v>2.174751721484161</v>
      </c>
      <c r="I18" s="18">
        <f t="shared" si="3"/>
        <v>1.2669476034873244</v>
      </c>
      <c r="J18" s="18">
        <f t="shared" si="4"/>
        <v>2.7552964817142906</v>
      </c>
    </row>
    <row r="19" spans="2:10" ht="17.25">
      <c r="B19" s="11">
        <v>16</v>
      </c>
      <c r="C19" s="11">
        <v>3.3</v>
      </c>
      <c r="D19" s="11">
        <v>11.8</v>
      </c>
      <c r="E19" s="12">
        <f t="shared" si="0"/>
        <v>139.24</v>
      </c>
      <c r="F19" s="11">
        <v>3.93</v>
      </c>
      <c r="G19" s="12">
        <f t="shared" si="1"/>
        <v>15.4449</v>
      </c>
      <c r="H19" s="18">
        <f t="shared" si="2"/>
        <v>2.468099531471619</v>
      </c>
      <c r="I19" s="18">
        <f t="shared" si="3"/>
        <v>1.3686394258811698</v>
      </c>
      <c r="J19" s="18">
        <f t="shared" si="4"/>
        <v>3.3779383257709013</v>
      </c>
    </row>
    <row r="20" spans="2:10" ht="17.25">
      <c r="B20" s="11">
        <v>17</v>
      </c>
      <c r="C20" s="11">
        <v>2.9</v>
      </c>
      <c r="D20" s="11">
        <v>6.22</v>
      </c>
      <c r="E20" s="12">
        <f t="shared" si="0"/>
        <v>38.688399999999994</v>
      </c>
      <c r="F20" s="11">
        <v>3.66</v>
      </c>
      <c r="G20" s="12">
        <f t="shared" si="1"/>
        <v>13.395600000000002</v>
      </c>
      <c r="H20" s="18">
        <f t="shared" si="2"/>
        <v>1.827769906751088</v>
      </c>
      <c r="I20" s="18">
        <f t="shared" si="3"/>
        <v>1.297463147413275</v>
      </c>
      <c r="J20" s="18">
        <f t="shared" si="4"/>
        <v>2.3714640959605346</v>
      </c>
    </row>
    <row r="21" spans="2:10" ht="17.25">
      <c r="B21" s="11">
        <v>18</v>
      </c>
      <c r="C21" s="11">
        <v>2.3</v>
      </c>
      <c r="D21" s="11">
        <v>5.06</v>
      </c>
      <c r="E21" s="12">
        <f t="shared" si="0"/>
        <v>25.603599999999997</v>
      </c>
      <c r="F21" s="11">
        <v>4.02</v>
      </c>
      <c r="G21" s="12">
        <f t="shared" si="1"/>
        <v>16.160399999999996</v>
      </c>
      <c r="H21" s="18">
        <f t="shared" si="2"/>
        <v>1.6213664832993742</v>
      </c>
      <c r="I21" s="18">
        <f t="shared" si="3"/>
        <v>1.3912819026309295</v>
      </c>
      <c r="J21" s="18">
        <f t="shared" si="4"/>
        <v>2.2557778457467728</v>
      </c>
    </row>
    <row r="22" spans="2:10" ht="17.25">
      <c r="B22" s="11">
        <v>19</v>
      </c>
      <c r="C22" s="11">
        <v>3.4</v>
      </c>
      <c r="D22" s="11">
        <v>13.39</v>
      </c>
      <c r="E22" s="12">
        <f t="shared" si="0"/>
        <v>179.2921</v>
      </c>
      <c r="F22" s="11">
        <v>3.89</v>
      </c>
      <c r="G22" s="12">
        <f t="shared" si="1"/>
        <v>15.132100000000001</v>
      </c>
      <c r="H22" s="18">
        <f t="shared" si="2"/>
        <v>2.5945081597030812</v>
      </c>
      <c r="I22" s="18">
        <f t="shared" si="3"/>
        <v>1.358409157630355</v>
      </c>
      <c r="J22" s="18">
        <f t="shared" si="4"/>
        <v>3.524403643687345</v>
      </c>
    </row>
    <row r="23" spans="2:10" ht="17.25">
      <c r="B23" s="11">
        <v>20</v>
      </c>
      <c r="C23" s="11">
        <v>3</v>
      </c>
      <c r="D23" s="11">
        <v>6.75</v>
      </c>
      <c r="E23" s="12">
        <f t="shared" si="0"/>
        <v>45.5625</v>
      </c>
      <c r="F23" s="11">
        <v>3.92</v>
      </c>
      <c r="G23" s="12">
        <f t="shared" si="1"/>
        <v>15.366399999999999</v>
      </c>
      <c r="H23" s="18">
        <f t="shared" si="2"/>
        <v>1.9095425048844386</v>
      </c>
      <c r="I23" s="18">
        <f t="shared" si="3"/>
        <v>1.366091653802371</v>
      </c>
      <c r="J23" s="18">
        <f t="shared" si="4"/>
        <v>2.608610078503505</v>
      </c>
    </row>
    <row r="24" spans="2:10" ht="17.25">
      <c r="B24" s="11">
        <v>21</v>
      </c>
      <c r="C24" s="11">
        <v>3</v>
      </c>
      <c r="D24" s="11">
        <v>6.32</v>
      </c>
      <c r="E24" s="12">
        <f t="shared" si="0"/>
        <v>39.942400000000006</v>
      </c>
      <c r="F24" s="11">
        <v>3.75</v>
      </c>
      <c r="G24" s="12">
        <f t="shared" si="1"/>
        <v>14.0625</v>
      </c>
      <c r="H24" s="18">
        <f t="shared" si="2"/>
        <v>1.843719208158766</v>
      </c>
      <c r="I24" s="18">
        <f t="shared" si="3"/>
        <v>1.3217558399823195</v>
      </c>
      <c r="J24" s="18">
        <f t="shared" si="4"/>
        <v>2.436946630671427</v>
      </c>
    </row>
    <row r="25" spans="2:10" ht="17.25">
      <c r="B25" s="11">
        <v>22</v>
      </c>
      <c r="C25" s="11">
        <v>2.3</v>
      </c>
      <c r="D25" s="11">
        <v>5.53</v>
      </c>
      <c r="E25" s="12">
        <f t="shared" si="0"/>
        <v>30.580900000000003</v>
      </c>
      <c r="F25" s="11">
        <v>4.03</v>
      </c>
      <c r="G25" s="12">
        <f t="shared" si="1"/>
        <v>16.240900000000003</v>
      </c>
      <c r="H25" s="18">
        <f t="shared" si="2"/>
        <v>1.7101878155342434</v>
      </c>
      <c r="I25" s="18">
        <f t="shared" si="3"/>
        <v>1.3937663759585917</v>
      </c>
      <c r="J25" s="18">
        <f t="shared" si="4"/>
        <v>2.383602273865703</v>
      </c>
    </row>
    <row r="26" spans="2:10" ht="17.25">
      <c r="B26" s="11">
        <v>23</v>
      </c>
      <c r="C26" s="11">
        <v>2.1</v>
      </c>
      <c r="D26" s="11">
        <v>5.64</v>
      </c>
      <c r="E26" s="12">
        <f t="shared" si="0"/>
        <v>31.809599999999996</v>
      </c>
      <c r="F26" s="11">
        <v>3.93</v>
      </c>
      <c r="G26" s="12">
        <f t="shared" si="1"/>
        <v>15.4449</v>
      </c>
      <c r="H26" s="18">
        <f t="shared" si="2"/>
        <v>1.7298840655099674</v>
      </c>
      <c r="I26" s="18">
        <f t="shared" si="3"/>
        <v>1.3686394258811698</v>
      </c>
      <c r="J26" s="18">
        <f t="shared" si="4"/>
        <v>2.367587534260546</v>
      </c>
    </row>
    <row r="27" spans="2:10" ht="17.25">
      <c r="B27" s="11">
        <v>24</v>
      </c>
      <c r="C27" s="11">
        <v>2.3</v>
      </c>
      <c r="D27" s="11">
        <v>4.53</v>
      </c>
      <c r="E27" s="12">
        <f t="shared" si="0"/>
        <v>20.5209</v>
      </c>
      <c r="F27" s="11">
        <v>3.99</v>
      </c>
      <c r="G27" s="12">
        <f t="shared" si="1"/>
        <v>15.920100000000001</v>
      </c>
      <c r="H27" s="18">
        <f t="shared" si="2"/>
        <v>1.5107219394949427</v>
      </c>
      <c r="I27" s="18">
        <f t="shared" si="3"/>
        <v>1.3837912309017721</v>
      </c>
      <c r="J27" s="18">
        <f t="shared" si="4"/>
        <v>2.0905237722040195</v>
      </c>
    </row>
    <row r="28" spans="2:10" ht="17.25">
      <c r="B28" s="11">
        <v>25</v>
      </c>
      <c r="C28" s="11">
        <v>3.1</v>
      </c>
      <c r="D28" s="11">
        <v>10.01</v>
      </c>
      <c r="E28" s="12">
        <f t="shared" si="0"/>
        <v>100.20009999999999</v>
      </c>
      <c r="F28" s="11">
        <v>4.03</v>
      </c>
      <c r="G28" s="12">
        <f t="shared" si="1"/>
        <v>16.240900000000003</v>
      </c>
      <c r="H28" s="18">
        <f t="shared" si="2"/>
        <v>2.303584593327129</v>
      </c>
      <c r="I28" s="18">
        <f t="shared" si="3"/>
        <v>1.3937663759585917</v>
      </c>
      <c r="J28" s="18">
        <f t="shared" si="4"/>
        <v>3.210658750355599</v>
      </c>
    </row>
    <row r="29" spans="2:10" ht="17.25">
      <c r="B29" s="11">
        <v>26</v>
      </c>
      <c r="C29" s="11">
        <v>3.1</v>
      </c>
      <c r="D29" s="11">
        <v>8.27</v>
      </c>
      <c r="E29" s="12">
        <f t="shared" si="0"/>
        <v>68.3929</v>
      </c>
      <c r="F29" s="11">
        <v>3.85</v>
      </c>
      <c r="G29" s="12">
        <f t="shared" si="1"/>
        <v>14.822500000000002</v>
      </c>
      <c r="H29" s="18">
        <f t="shared" si="2"/>
        <v>2.1126345090356</v>
      </c>
      <c r="I29" s="18">
        <f t="shared" si="3"/>
        <v>1.3480731482996928</v>
      </c>
      <c r="J29" s="18">
        <f t="shared" si="4"/>
        <v>2.847985853802197</v>
      </c>
    </row>
    <row r="30" spans="2:10" ht="17.25">
      <c r="B30" s="11">
        <v>27</v>
      </c>
      <c r="C30" s="11">
        <v>2.5</v>
      </c>
      <c r="D30" s="11">
        <v>5.48</v>
      </c>
      <c r="E30" s="12">
        <f t="shared" si="0"/>
        <v>30.030400000000004</v>
      </c>
      <c r="F30" s="11">
        <v>3.93</v>
      </c>
      <c r="G30" s="12">
        <f t="shared" si="1"/>
        <v>15.4449</v>
      </c>
      <c r="H30" s="18">
        <f t="shared" si="2"/>
        <v>1.7011051009599243</v>
      </c>
      <c r="I30" s="18">
        <f t="shared" si="3"/>
        <v>1.3686394258811698</v>
      </c>
      <c r="J30" s="18">
        <f t="shared" si="4"/>
        <v>2.3281995087413203</v>
      </c>
    </row>
    <row r="31" spans="2:10" ht="17.25">
      <c r="B31" s="11">
        <v>28</v>
      </c>
      <c r="C31" s="11">
        <v>2.8</v>
      </c>
      <c r="D31" s="11">
        <v>5.8</v>
      </c>
      <c r="E31" s="12">
        <f t="shared" si="0"/>
        <v>33.64</v>
      </c>
      <c r="F31" s="11">
        <v>3.89</v>
      </c>
      <c r="G31" s="12">
        <f t="shared" si="1"/>
        <v>15.132100000000001</v>
      </c>
      <c r="H31" s="18">
        <f t="shared" si="2"/>
        <v>1.7578579175523736</v>
      </c>
      <c r="I31" s="18">
        <f t="shared" si="3"/>
        <v>1.358409157630355</v>
      </c>
      <c r="J31" s="18">
        <f t="shared" si="4"/>
        <v>2.38789029301617</v>
      </c>
    </row>
    <row r="32" spans="2:10" ht="17.25">
      <c r="B32" s="11">
        <v>29</v>
      </c>
      <c r="C32" s="11">
        <v>2.5</v>
      </c>
      <c r="D32" s="11">
        <v>5.8</v>
      </c>
      <c r="E32" s="12">
        <f t="shared" si="0"/>
        <v>33.64</v>
      </c>
      <c r="F32" s="11">
        <v>4.49</v>
      </c>
      <c r="G32" s="12">
        <f t="shared" si="1"/>
        <v>20.160100000000003</v>
      </c>
      <c r="H32" s="18">
        <f t="shared" si="2"/>
        <v>1.7578579175523736</v>
      </c>
      <c r="I32" s="18">
        <f t="shared" si="3"/>
        <v>1.501852701754163</v>
      </c>
      <c r="J32" s="18">
        <f t="shared" si="4"/>
        <v>2.640043662775979</v>
      </c>
    </row>
    <row r="33" spans="2:10" ht="17.25">
      <c r="B33" s="11">
        <v>30</v>
      </c>
      <c r="C33" s="11">
        <v>2.5</v>
      </c>
      <c r="D33" s="11">
        <v>5.12</v>
      </c>
      <c r="E33" s="12">
        <f t="shared" si="0"/>
        <v>26.2144</v>
      </c>
      <c r="F33" s="11">
        <v>4.49</v>
      </c>
      <c r="G33" s="12">
        <f t="shared" si="1"/>
        <v>20.160100000000003</v>
      </c>
      <c r="H33" s="18">
        <f t="shared" si="2"/>
        <v>1.6331544390514163</v>
      </c>
      <c r="I33" s="18">
        <f t="shared" si="3"/>
        <v>1.501852701754163</v>
      </c>
      <c r="J33" s="18">
        <f t="shared" si="4"/>
        <v>2.452757406671174</v>
      </c>
    </row>
    <row r="34" spans="2:10" ht="17.25">
      <c r="B34" s="11">
        <v>31</v>
      </c>
      <c r="C34" s="11">
        <v>3.3</v>
      </c>
      <c r="D34" s="11">
        <v>13.39</v>
      </c>
      <c r="E34" s="12">
        <f t="shared" si="0"/>
        <v>179.2921</v>
      </c>
      <c r="F34" s="11">
        <v>4.17</v>
      </c>
      <c r="G34" s="12">
        <f t="shared" si="1"/>
        <v>17.3889</v>
      </c>
      <c r="H34" s="18">
        <f t="shared" si="2"/>
        <v>2.5945081597030812</v>
      </c>
      <c r="I34" s="18">
        <f t="shared" si="3"/>
        <v>1.4279160358107101</v>
      </c>
      <c r="J34" s="18">
        <f t="shared" si="4"/>
        <v>3.7047398062817645</v>
      </c>
    </row>
    <row r="35" spans="2:10" ht="17.25">
      <c r="B35" s="11">
        <v>32</v>
      </c>
      <c r="C35" s="11">
        <v>3</v>
      </c>
      <c r="D35" s="11">
        <v>8.12</v>
      </c>
      <c r="E35" s="12">
        <f t="shared" si="0"/>
        <v>65.93439999999998</v>
      </c>
      <c r="F35" s="11">
        <v>4.13</v>
      </c>
      <c r="G35" s="12">
        <f t="shared" si="1"/>
        <v>17.0569</v>
      </c>
      <c r="H35" s="18">
        <f t="shared" si="2"/>
        <v>2.0943301541735866</v>
      </c>
      <c r="I35" s="18">
        <f t="shared" si="3"/>
        <v>1.4182774069729414</v>
      </c>
      <c r="J35" s="18">
        <f t="shared" si="4"/>
        <v>2.9703411404065547</v>
      </c>
    </row>
    <row r="36" spans="2:10" ht="17.25">
      <c r="B36" s="11">
        <v>33</v>
      </c>
      <c r="C36" s="11">
        <v>2.9</v>
      </c>
      <c r="D36" s="11">
        <v>3.79</v>
      </c>
      <c r="E36" s="12">
        <f t="shared" si="0"/>
        <v>14.3641</v>
      </c>
      <c r="F36" s="11">
        <v>3.94</v>
      </c>
      <c r="G36" s="12">
        <f t="shared" si="1"/>
        <v>15.5236</v>
      </c>
      <c r="H36" s="18">
        <f t="shared" si="2"/>
        <v>1.332366019094335</v>
      </c>
      <c r="I36" s="18">
        <f t="shared" si="3"/>
        <v>1.3711807233098425</v>
      </c>
      <c r="J36" s="18">
        <f t="shared" si="4"/>
        <v>1.8269146017752256</v>
      </c>
    </row>
    <row r="37" spans="2:10" ht="17.25">
      <c r="B37" s="11">
        <v>34</v>
      </c>
      <c r="C37" s="11">
        <v>2.7</v>
      </c>
      <c r="D37" s="11">
        <v>3.95</v>
      </c>
      <c r="E37" s="12">
        <f t="shared" si="0"/>
        <v>15.602500000000001</v>
      </c>
      <c r="F37" s="11">
        <v>3.96</v>
      </c>
      <c r="G37" s="12">
        <f t="shared" si="1"/>
        <v>15.6816</v>
      </c>
      <c r="H37" s="18">
        <f t="shared" si="2"/>
        <v>1.3737155789130306</v>
      </c>
      <c r="I37" s="18">
        <f t="shared" si="3"/>
        <v>1.3762440252663892</v>
      </c>
      <c r="J37" s="18">
        <f t="shared" si="4"/>
        <v>1.8905678578944174</v>
      </c>
    </row>
    <row r="38" spans="2:10" ht="17.25">
      <c r="B38" s="11">
        <v>36</v>
      </c>
      <c r="C38" s="11">
        <v>1.4</v>
      </c>
      <c r="D38" s="11">
        <v>3.64</v>
      </c>
      <c r="E38" s="12">
        <f t="shared" si="0"/>
        <v>13.249600000000001</v>
      </c>
      <c r="F38" s="11">
        <v>3.04</v>
      </c>
      <c r="G38" s="12">
        <f t="shared" si="1"/>
        <v>9.2416</v>
      </c>
      <c r="H38" s="18">
        <f t="shared" si="2"/>
        <v>1.2919836816486494</v>
      </c>
      <c r="I38" s="18">
        <f t="shared" si="3"/>
        <v>1.1118575154181303</v>
      </c>
      <c r="J38" s="18">
        <f t="shared" si="4"/>
        <v>1.436501766238636</v>
      </c>
    </row>
    <row r="39" spans="2:10" ht="17.25">
      <c r="B39" s="11">
        <v>37</v>
      </c>
      <c r="C39" s="11">
        <v>2</v>
      </c>
      <c r="D39" s="11">
        <v>4.53</v>
      </c>
      <c r="E39" s="12">
        <f t="shared" si="0"/>
        <v>20.5209</v>
      </c>
      <c r="F39" s="11">
        <v>3.93</v>
      </c>
      <c r="G39" s="12">
        <f t="shared" si="1"/>
        <v>15.4449</v>
      </c>
      <c r="H39" s="18">
        <f t="shared" si="2"/>
        <v>1.5107219394949427</v>
      </c>
      <c r="I39" s="18">
        <f t="shared" si="3"/>
        <v>1.3686394258811698</v>
      </c>
      <c r="J39" s="18">
        <f t="shared" si="4"/>
        <v>2.067633607936446</v>
      </c>
    </row>
    <row r="40" spans="2:10" ht="17.25">
      <c r="B40" s="11">
        <v>38</v>
      </c>
      <c r="C40" s="11">
        <v>3</v>
      </c>
      <c r="D40" s="11">
        <v>8.12</v>
      </c>
      <c r="E40" s="12">
        <f t="shared" si="0"/>
        <v>65.93439999999998</v>
      </c>
      <c r="F40" s="11">
        <v>4.22</v>
      </c>
      <c r="G40" s="12">
        <f t="shared" si="1"/>
        <v>17.8084</v>
      </c>
      <c r="H40" s="18">
        <f t="shared" si="2"/>
        <v>2.0943301541735866</v>
      </c>
      <c r="I40" s="18">
        <f t="shared" si="3"/>
        <v>1.4398351280479205</v>
      </c>
      <c r="J40" s="18">
        <f t="shared" si="4"/>
        <v>3.015490125709147</v>
      </c>
    </row>
    <row r="41" spans="2:10" ht="17.25">
      <c r="B41" s="11">
        <v>39</v>
      </c>
      <c r="C41" s="11">
        <v>3.2</v>
      </c>
      <c r="D41" s="11">
        <v>8.96</v>
      </c>
      <c r="E41" s="12">
        <f t="shared" si="0"/>
        <v>80.28160000000001</v>
      </c>
      <c r="F41" s="11">
        <v>3.81</v>
      </c>
      <c r="G41" s="12">
        <f t="shared" si="1"/>
        <v>14.5161</v>
      </c>
      <c r="H41" s="18">
        <f t="shared" si="2"/>
        <v>2.192770226986839</v>
      </c>
      <c r="I41" s="18">
        <f t="shared" si="3"/>
        <v>1.3376291891386096</v>
      </c>
      <c r="J41" s="18">
        <f t="shared" si="4"/>
        <v>2.93311346069169</v>
      </c>
    </row>
    <row r="42" spans="2:10" ht="17.25">
      <c r="B42" s="11">
        <v>40</v>
      </c>
      <c r="C42" s="11">
        <v>2.1</v>
      </c>
      <c r="D42" s="11">
        <v>5.8</v>
      </c>
      <c r="E42" s="12">
        <f t="shared" si="0"/>
        <v>33.64</v>
      </c>
      <c r="F42" s="11">
        <v>3.39</v>
      </c>
      <c r="G42" s="12">
        <f t="shared" si="1"/>
        <v>11.4921</v>
      </c>
      <c r="H42" s="18">
        <f t="shared" si="2"/>
        <v>1.7578579175523736</v>
      </c>
      <c r="I42" s="18">
        <f t="shared" si="3"/>
        <v>1.220829921392359</v>
      </c>
      <c r="J42" s="18">
        <f t="shared" si="4"/>
        <v>2.1460455433044</v>
      </c>
    </row>
    <row r="43" spans="2:10" ht="17.25">
      <c r="B43" s="11">
        <v>41</v>
      </c>
      <c r="C43" s="11">
        <v>3.5</v>
      </c>
      <c r="D43" s="11">
        <v>10.54</v>
      </c>
      <c r="E43" s="12">
        <f t="shared" si="0"/>
        <v>111.09159999999999</v>
      </c>
      <c r="F43" s="11">
        <v>4.73</v>
      </c>
      <c r="G43" s="12">
        <f t="shared" si="1"/>
        <v>22.372900000000005</v>
      </c>
      <c r="H43" s="18">
        <f t="shared" si="2"/>
        <v>2.355177543113216</v>
      </c>
      <c r="I43" s="18">
        <f t="shared" si="3"/>
        <v>1.5539252025038417</v>
      </c>
      <c r="J43" s="18">
        <f t="shared" si="4"/>
        <v>3.6597697406147045</v>
      </c>
    </row>
    <row r="44" spans="2:10" ht="17.25">
      <c r="B44" s="11">
        <v>42</v>
      </c>
      <c r="C44" s="11">
        <v>3.6</v>
      </c>
      <c r="D44" s="11">
        <v>10.54</v>
      </c>
      <c r="E44" s="12">
        <f t="shared" si="0"/>
        <v>111.09159999999999</v>
      </c>
      <c r="F44" s="11">
        <v>4.73</v>
      </c>
      <c r="G44" s="12">
        <f t="shared" si="1"/>
        <v>22.372900000000005</v>
      </c>
      <c r="H44" s="18">
        <f t="shared" si="2"/>
        <v>2.355177543113216</v>
      </c>
      <c r="I44" s="18">
        <f t="shared" si="3"/>
        <v>1.5539252025038417</v>
      </c>
      <c r="J44" s="18">
        <f t="shared" si="4"/>
        <v>3.6597697406147045</v>
      </c>
    </row>
    <row r="45" spans="2:10" ht="17.25">
      <c r="B45" s="11">
        <v>43</v>
      </c>
      <c r="C45" s="11">
        <v>3.2</v>
      </c>
      <c r="D45" s="11">
        <v>8.12</v>
      </c>
      <c r="E45" s="12">
        <f t="shared" si="0"/>
        <v>65.93439999999998</v>
      </c>
      <c r="F45" s="11">
        <v>3.81</v>
      </c>
      <c r="G45" s="12">
        <f t="shared" si="1"/>
        <v>14.5161</v>
      </c>
      <c r="H45" s="18">
        <f t="shared" si="2"/>
        <v>2.0943301541735866</v>
      </c>
      <c r="I45" s="18">
        <f t="shared" si="3"/>
        <v>1.3376291891386096</v>
      </c>
      <c r="J45" s="18">
        <f t="shared" si="4"/>
        <v>2.801437145915754</v>
      </c>
    </row>
    <row r="46" spans="2:10" ht="17.25">
      <c r="B46" s="11">
        <v>44</v>
      </c>
      <c r="C46" s="11">
        <v>3.4</v>
      </c>
      <c r="D46" s="11">
        <v>13.39</v>
      </c>
      <c r="E46" s="12">
        <f t="shared" si="0"/>
        <v>179.2921</v>
      </c>
      <c r="F46" s="11">
        <v>3.94</v>
      </c>
      <c r="G46" s="12">
        <f t="shared" si="1"/>
        <v>15.5236</v>
      </c>
      <c r="H46" s="18">
        <f t="shared" si="2"/>
        <v>2.5945081597030812</v>
      </c>
      <c r="I46" s="18">
        <f t="shared" si="3"/>
        <v>1.3711807233098425</v>
      </c>
      <c r="J46" s="18">
        <f t="shared" si="4"/>
        <v>3.5575395750549594</v>
      </c>
    </row>
    <row r="47" spans="2:10" ht="17.25">
      <c r="B47" s="11">
        <v>45</v>
      </c>
      <c r="C47" s="11">
        <v>2.8</v>
      </c>
      <c r="D47" s="11">
        <v>6.75</v>
      </c>
      <c r="E47" s="12">
        <f t="shared" si="0"/>
        <v>45.5625</v>
      </c>
      <c r="F47" s="11">
        <v>3.57</v>
      </c>
      <c r="G47" s="12">
        <f t="shared" si="1"/>
        <v>12.7449</v>
      </c>
      <c r="H47" s="18">
        <f t="shared" si="2"/>
        <v>1.9095425048844386</v>
      </c>
      <c r="I47" s="18">
        <f t="shared" si="3"/>
        <v>1.2725655957915476</v>
      </c>
      <c r="J47" s="18">
        <f t="shared" si="4"/>
        <v>2.43001809541755</v>
      </c>
    </row>
    <row r="48" spans="2:10" ht="17.25">
      <c r="B48" s="11">
        <v>47</v>
      </c>
      <c r="C48" s="11">
        <v>1.5</v>
      </c>
      <c r="D48" s="11">
        <v>3.64</v>
      </c>
      <c r="E48" s="12">
        <f t="shared" si="0"/>
        <v>13.249600000000001</v>
      </c>
      <c r="F48" s="11">
        <v>3.04</v>
      </c>
      <c r="G48" s="12">
        <f t="shared" si="1"/>
        <v>9.2416</v>
      </c>
      <c r="H48" s="18">
        <f t="shared" si="2"/>
        <v>1.2919836816486494</v>
      </c>
      <c r="I48" s="18">
        <f t="shared" si="3"/>
        <v>1.1118575154181303</v>
      </c>
      <c r="J48" s="18">
        <f t="shared" si="4"/>
        <v>1.436501766238636</v>
      </c>
    </row>
    <row r="49" spans="2:10" ht="17.25">
      <c r="B49" s="11">
        <v>49</v>
      </c>
      <c r="C49" s="11">
        <v>3</v>
      </c>
      <c r="D49" s="11">
        <v>7.38</v>
      </c>
      <c r="E49" s="12">
        <f t="shared" si="0"/>
        <v>54.4644</v>
      </c>
      <c r="F49" s="11">
        <v>4.13</v>
      </c>
      <c r="G49" s="12">
        <f t="shared" si="1"/>
        <v>17.0569</v>
      </c>
      <c r="H49" s="18">
        <f t="shared" si="2"/>
        <v>1.998773638612381</v>
      </c>
      <c r="I49" s="18">
        <f t="shared" si="3"/>
        <v>1.4182774069729414</v>
      </c>
      <c r="J49" s="18">
        <f t="shared" si="4"/>
        <v>2.8348154932970386</v>
      </c>
    </row>
    <row r="50" spans="2:10" ht="17.25">
      <c r="B50" s="11">
        <v>50</v>
      </c>
      <c r="C50" s="11">
        <v>2.5</v>
      </c>
      <c r="D50" s="11">
        <v>6.38</v>
      </c>
      <c r="E50" s="12">
        <f t="shared" si="0"/>
        <v>40.7044</v>
      </c>
      <c r="F50" s="11">
        <v>3.75</v>
      </c>
      <c r="G50" s="12">
        <f t="shared" si="1"/>
        <v>14.0625</v>
      </c>
      <c r="H50" s="18">
        <f t="shared" si="2"/>
        <v>1.8531680973566984</v>
      </c>
      <c r="I50" s="18">
        <f t="shared" si="3"/>
        <v>1.3217558399823195</v>
      </c>
      <c r="J50" s="18">
        <f t="shared" si="4"/>
        <v>2.4494357551501396</v>
      </c>
    </row>
    <row r="51" spans="2:10" ht="17.25">
      <c r="B51" s="11">
        <v>51</v>
      </c>
      <c r="C51" s="11">
        <v>2.3</v>
      </c>
      <c r="D51" s="11">
        <v>2.9</v>
      </c>
      <c r="E51" s="12">
        <f t="shared" si="0"/>
        <v>8.41</v>
      </c>
      <c r="F51" s="11">
        <v>4.53</v>
      </c>
      <c r="G51" s="12">
        <f t="shared" si="1"/>
        <v>20.5209</v>
      </c>
      <c r="H51" s="18">
        <f t="shared" si="2"/>
        <v>1.0647107369924282</v>
      </c>
      <c r="I51" s="18">
        <f t="shared" si="3"/>
        <v>1.5107219394949427</v>
      </c>
      <c r="J51" s="18">
        <f t="shared" si="4"/>
        <v>1.608481869590291</v>
      </c>
    </row>
    <row r="52" spans="2:10" ht="17.25">
      <c r="B52" s="11">
        <v>52</v>
      </c>
      <c r="C52" s="11">
        <v>2.3</v>
      </c>
      <c r="D52" s="11">
        <v>2.9</v>
      </c>
      <c r="E52" s="12">
        <f t="shared" si="0"/>
        <v>8.41</v>
      </c>
      <c r="F52" s="11">
        <v>5.93</v>
      </c>
      <c r="G52" s="12">
        <f t="shared" si="1"/>
        <v>35.164899999999996</v>
      </c>
      <c r="H52" s="18">
        <f t="shared" si="2"/>
        <v>1.0647107369924282</v>
      </c>
      <c r="I52" s="18">
        <f t="shared" si="3"/>
        <v>1.780024213009634</v>
      </c>
      <c r="J52" s="18">
        <f t="shared" si="4"/>
        <v>1.8952108916978545</v>
      </c>
    </row>
    <row r="53" spans="2:10" ht="17.25">
      <c r="B53" s="11">
        <v>53</v>
      </c>
      <c r="C53" s="11">
        <v>2.3</v>
      </c>
      <c r="D53" s="11">
        <v>4.06</v>
      </c>
      <c r="E53" s="12">
        <f t="shared" si="0"/>
        <v>16.483599999999996</v>
      </c>
      <c r="F53" s="11">
        <v>5.93</v>
      </c>
      <c r="G53" s="12">
        <f t="shared" si="1"/>
        <v>35.164899999999996</v>
      </c>
      <c r="H53" s="18">
        <f t="shared" si="2"/>
        <v>1.4011829736136412</v>
      </c>
      <c r="I53" s="18">
        <f t="shared" si="3"/>
        <v>1.780024213009634</v>
      </c>
      <c r="J53" s="18">
        <f t="shared" si="4"/>
        <v>2.4941396198891206</v>
      </c>
    </row>
    <row r="54" spans="2:10" ht="17.25">
      <c r="B54" s="11">
        <v>55</v>
      </c>
      <c r="C54" s="11">
        <v>2.2</v>
      </c>
      <c r="D54" s="11">
        <v>3.9</v>
      </c>
      <c r="E54" s="12">
        <f t="shared" si="0"/>
        <v>15.209999999999999</v>
      </c>
      <c r="F54" s="11">
        <v>6.21</v>
      </c>
      <c r="G54" s="12">
        <f t="shared" si="1"/>
        <v>38.564099999999996</v>
      </c>
      <c r="H54" s="18">
        <f t="shared" si="2"/>
        <v>1.3609765531356006</v>
      </c>
      <c r="I54" s="18">
        <f t="shared" si="3"/>
        <v>1.8261608959453874</v>
      </c>
      <c r="J54" s="18">
        <f t="shared" si="4"/>
        <v>2.4853621616347734</v>
      </c>
    </row>
    <row r="55" spans="2:10" ht="17.25">
      <c r="B55" s="11">
        <v>56</v>
      </c>
      <c r="C55" s="11">
        <v>3.1</v>
      </c>
      <c r="D55" s="11">
        <v>13.6</v>
      </c>
      <c r="E55" s="12">
        <f t="shared" si="0"/>
        <v>184.95999999999998</v>
      </c>
      <c r="F55" s="11">
        <v>4.14</v>
      </c>
      <c r="G55" s="12">
        <f t="shared" si="1"/>
        <v>17.139599999999998</v>
      </c>
      <c r="H55" s="18">
        <f t="shared" si="2"/>
        <v>2.6100697927420065</v>
      </c>
      <c r="I55" s="18">
        <f t="shared" si="3"/>
        <v>1.4206957878372228</v>
      </c>
      <c r="J55" s="18">
        <f t="shared" si="4"/>
        <v>3.7081151605097418</v>
      </c>
    </row>
    <row r="56" spans="2:10" ht="17.25">
      <c r="B56" s="11">
        <v>57</v>
      </c>
      <c r="C56" s="11">
        <v>3</v>
      </c>
      <c r="D56" s="11">
        <v>4.06</v>
      </c>
      <c r="E56" s="12">
        <f t="shared" si="0"/>
        <v>16.483599999999996</v>
      </c>
      <c r="F56" s="11">
        <v>4.67</v>
      </c>
      <c r="G56" s="12">
        <f t="shared" si="1"/>
        <v>21.808899999999998</v>
      </c>
      <c r="H56" s="18">
        <f t="shared" si="2"/>
        <v>1.4011829736136412</v>
      </c>
      <c r="I56" s="18">
        <f t="shared" si="3"/>
        <v>1.541159071680806</v>
      </c>
      <c r="J56" s="18">
        <f t="shared" si="4"/>
        <v>2.1594458508693504</v>
      </c>
    </row>
    <row r="57" spans="2:10" ht="17.25">
      <c r="B57" s="11">
        <v>58</v>
      </c>
      <c r="C57" s="11">
        <v>2.8</v>
      </c>
      <c r="D57" s="11">
        <v>3.43</v>
      </c>
      <c r="E57" s="12">
        <f t="shared" si="0"/>
        <v>11.7649</v>
      </c>
      <c r="F57" s="11">
        <v>4.4</v>
      </c>
      <c r="G57" s="12">
        <f t="shared" si="1"/>
        <v>19.360000000000003</v>
      </c>
      <c r="H57" s="18">
        <f t="shared" si="2"/>
        <v>1.2325602611778486</v>
      </c>
      <c r="I57" s="18">
        <f t="shared" si="3"/>
        <v>1.4816045409242156</v>
      </c>
      <c r="J57" s="18">
        <f t="shared" si="4"/>
        <v>1.8261668799238375</v>
      </c>
    </row>
    <row r="58" spans="2:10" ht="17.25">
      <c r="B58" s="11">
        <v>59</v>
      </c>
      <c r="C58" s="11">
        <v>3.1</v>
      </c>
      <c r="D58" s="11">
        <v>5.59</v>
      </c>
      <c r="E58" s="12">
        <f t="shared" si="0"/>
        <v>31.248099999999997</v>
      </c>
      <c r="F58" s="11">
        <v>4.84</v>
      </c>
      <c r="G58" s="12">
        <f t="shared" si="1"/>
        <v>23.4256</v>
      </c>
      <c r="H58" s="18">
        <f t="shared" si="2"/>
        <v>1.7209792871670078</v>
      </c>
      <c r="I58" s="18">
        <f t="shared" si="3"/>
        <v>1.5769147207285403</v>
      </c>
      <c r="J58" s="18">
        <f t="shared" si="4"/>
        <v>2.7138375720025643</v>
      </c>
    </row>
    <row r="59" spans="2:10" ht="17.25">
      <c r="B59" s="11">
        <v>61</v>
      </c>
      <c r="C59" s="11">
        <v>2.6</v>
      </c>
      <c r="D59" s="11">
        <v>3.85</v>
      </c>
      <c r="E59" s="12">
        <f t="shared" si="0"/>
        <v>14.822500000000002</v>
      </c>
      <c r="F59" s="11">
        <v>4.99</v>
      </c>
      <c r="G59" s="12">
        <f t="shared" si="1"/>
        <v>24.900100000000002</v>
      </c>
      <c r="H59" s="18">
        <f t="shared" si="2"/>
        <v>1.3480731482996928</v>
      </c>
      <c r="I59" s="18">
        <f t="shared" si="3"/>
        <v>1.6074359097634274</v>
      </c>
      <c r="J59" s="18">
        <f t="shared" si="4"/>
        <v>2.1669411875647646</v>
      </c>
    </row>
    <row r="60" spans="2:10" ht="17.25">
      <c r="B60" s="11">
        <v>63</v>
      </c>
      <c r="C60" s="11">
        <v>1.9</v>
      </c>
      <c r="D60" s="11">
        <v>2</v>
      </c>
      <c r="E60" s="12">
        <f t="shared" si="0"/>
        <v>4</v>
      </c>
      <c r="F60" s="11">
        <v>5.46</v>
      </c>
      <c r="G60" s="12">
        <f t="shared" si="1"/>
        <v>29.8116</v>
      </c>
      <c r="H60" s="18">
        <f t="shared" si="2"/>
        <v>0.6931471805599453</v>
      </c>
      <c r="I60" s="18">
        <f t="shared" si="3"/>
        <v>1.6974487897568136</v>
      </c>
      <c r="J60" s="18">
        <f t="shared" si="4"/>
        <v>1.1765818427648267</v>
      </c>
    </row>
    <row r="61" spans="2:10" ht="17.25">
      <c r="B61" s="11">
        <v>64</v>
      </c>
      <c r="C61" s="11">
        <v>2.5</v>
      </c>
      <c r="D61" s="11">
        <v>2.9</v>
      </c>
      <c r="E61" s="12">
        <f t="shared" si="0"/>
        <v>8.41</v>
      </c>
      <c r="F61" s="11">
        <v>5.93</v>
      </c>
      <c r="G61" s="12">
        <f t="shared" si="1"/>
        <v>35.164899999999996</v>
      </c>
      <c r="H61" s="18">
        <f t="shared" si="2"/>
        <v>1.0647107369924282</v>
      </c>
      <c r="I61" s="18">
        <f t="shared" si="3"/>
        <v>1.780024213009634</v>
      </c>
      <c r="J61" s="18">
        <f t="shared" si="4"/>
        <v>1.8952108916978545</v>
      </c>
    </row>
    <row r="62" spans="2:10" ht="17.25">
      <c r="B62" s="11">
        <v>65</v>
      </c>
      <c r="C62" s="11">
        <v>2.1</v>
      </c>
      <c r="D62" s="11">
        <v>2.79</v>
      </c>
      <c r="E62" s="12">
        <f t="shared" si="0"/>
        <v>7.7841000000000005</v>
      </c>
      <c r="F62" s="11">
        <v>5.49</v>
      </c>
      <c r="G62" s="12">
        <f t="shared" si="1"/>
        <v>30.140100000000004</v>
      </c>
      <c r="H62" s="18">
        <f t="shared" si="2"/>
        <v>1.0260415958332743</v>
      </c>
      <c r="I62" s="18">
        <f t="shared" si="3"/>
        <v>1.7029282555214393</v>
      </c>
      <c r="J62" s="18">
        <f t="shared" si="4"/>
        <v>1.7472752248847914</v>
      </c>
    </row>
    <row r="63" spans="2:10" ht="17.25">
      <c r="B63" s="11">
        <v>66</v>
      </c>
      <c r="C63" s="11">
        <v>3.1</v>
      </c>
      <c r="D63" s="11">
        <v>6.43</v>
      </c>
      <c r="E63" s="12">
        <f aca="true" t="shared" si="5" ref="E63:E124">D63^2</f>
        <v>41.344899999999996</v>
      </c>
      <c r="F63" s="11">
        <v>4.67</v>
      </c>
      <c r="G63" s="12">
        <f aca="true" t="shared" si="6" ref="G63:G124">F63^2</f>
        <v>21.808899999999998</v>
      </c>
      <c r="H63" s="18">
        <f aca="true" t="shared" si="7" ref="H63:H124">LN(D63)</f>
        <v>1.860974538249528</v>
      </c>
      <c r="I63" s="18">
        <f aca="true" t="shared" si="8" ref="I63:I124">LN(F63)</f>
        <v>1.541159071680806</v>
      </c>
      <c r="J63" s="18">
        <f aca="true" t="shared" si="9" ref="J63:J124">H63*I63</f>
        <v>2.868057791790259</v>
      </c>
    </row>
    <row r="64" spans="2:10" ht="17.25">
      <c r="B64" s="11">
        <v>67</v>
      </c>
      <c r="C64" s="11">
        <v>3</v>
      </c>
      <c r="D64" s="11">
        <v>5.9</v>
      </c>
      <c r="E64" s="12">
        <f t="shared" si="5"/>
        <v>34.81</v>
      </c>
      <c r="F64" s="11">
        <v>4.14</v>
      </c>
      <c r="G64" s="12">
        <f t="shared" si="6"/>
        <v>17.139599999999998</v>
      </c>
      <c r="H64" s="18">
        <f t="shared" si="7"/>
        <v>1.7749523509116738</v>
      </c>
      <c r="I64" s="18">
        <f t="shared" si="8"/>
        <v>1.4206957878372228</v>
      </c>
      <c r="J64" s="18">
        <f t="shared" si="9"/>
        <v>2.5216673285519913</v>
      </c>
    </row>
    <row r="65" spans="2:10" ht="17.25">
      <c r="B65" s="11">
        <v>68</v>
      </c>
      <c r="C65" s="11">
        <v>3.1</v>
      </c>
      <c r="D65" s="11">
        <v>6.8</v>
      </c>
      <c r="E65" s="12">
        <f t="shared" si="5"/>
        <v>46.239999999999995</v>
      </c>
      <c r="F65" s="11">
        <v>4.84</v>
      </c>
      <c r="G65" s="12">
        <f t="shared" si="6"/>
        <v>23.4256</v>
      </c>
      <c r="H65" s="18">
        <f t="shared" si="7"/>
        <v>1.916922612182061</v>
      </c>
      <c r="I65" s="18">
        <f t="shared" si="8"/>
        <v>1.5769147207285403</v>
      </c>
      <c r="J65" s="18">
        <f t="shared" si="9"/>
        <v>3.0228234856472986</v>
      </c>
    </row>
    <row r="66" spans="2:10" ht="17.25">
      <c r="B66" s="11">
        <v>69</v>
      </c>
      <c r="C66" s="11">
        <v>2.8</v>
      </c>
      <c r="D66" s="11">
        <v>3.9</v>
      </c>
      <c r="E66" s="12">
        <f t="shared" si="5"/>
        <v>15.209999999999999</v>
      </c>
      <c r="F66" s="11">
        <v>4.46</v>
      </c>
      <c r="G66" s="12">
        <f t="shared" si="6"/>
        <v>19.8916</v>
      </c>
      <c r="H66" s="18">
        <f t="shared" si="7"/>
        <v>1.3609765531356006</v>
      </c>
      <c r="I66" s="18">
        <f t="shared" si="8"/>
        <v>1.4951487660319727</v>
      </c>
      <c r="J66" s="18">
        <f t="shared" si="9"/>
        <v>2.0348624140191407</v>
      </c>
    </row>
    <row r="67" spans="2:10" ht="17.25">
      <c r="B67" s="11">
        <v>70</v>
      </c>
      <c r="C67" s="11">
        <v>2.6</v>
      </c>
      <c r="D67" s="11">
        <v>2.79</v>
      </c>
      <c r="E67" s="12">
        <f t="shared" si="5"/>
        <v>7.7841000000000005</v>
      </c>
      <c r="F67" s="11">
        <v>4.99</v>
      </c>
      <c r="G67" s="12">
        <f t="shared" si="6"/>
        <v>24.900100000000002</v>
      </c>
      <c r="H67" s="18">
        <f t="shared" si="7"/>
        <v>1.0260415958332743</v>
      </c>
      <c r="I67" s="18">
        <f t="shared" si="8"/>
        <v>1.6074359097634274</v>
      </c>
      <c r="J67" s="18">
        <f t="shared" si="9"/>
        <v>1.6492961060533782</v>
      </c>
    </row>
    <row r="68" spans="2:10" ht="17.25">
      <c r="B68" s="11">
        <v>71</v>
      </c>
      <c r="C68" s="11">
        <v>3.1</v>
      </c>
      <c r="D68" s="11">
        <v>7.96</v>
      </c>
      <c r="E68" s="12">
        <f t="shared" si="5"/>
        <v>63.3616</v>
      </c>
      <c r="F68" s="11">
        <v>4.84</v>
      </c>
      <c r="G68" s="12">
        <f t="shared" si="6"/>
        <v>23.4256</v>
      </c>
      <c r="H68" s="18">
        <f t="shared" si="7"/>
        <v>2.0744289998562917</v>
      </c>
      <c r="I68" s="18">
        <f t="shared" si="8"/>
        <v>1.5769147207285403</v>
      </c>
      <c r="J68" s="18">
        <f t="shared" si="9"/>
        <v>3.2711976269795695</v>
      </c>
    </row>
    <row r="69" spans="2:10" ht="17.25">
      <c r="B69" s="11">
        <v>72</v>
      </c>
      <c r="C69" s="11">
        <v>1.9</v>
      </c>
      <c r="D69" s="11">
        <v>3.79</v>
      </c>
      <c r="E69" s="12">
        <f t="shared" si="5"/>
        <v>14.3641</v>
      </c>
      <c r="F69" s="11">
        <v>5.46</v>
      </c>
      <c r="G69" s="12">
        <f t="shared" si="6"/>
        <v>29.8116</v>
      </c>
      <c r="H69" s="18">
        <f t="shared" si="7"/>
        <v>1.332366019094335</v>
      </c>
      <c r="I69" s="18">
        <f t="shared" si="8"/>
        <v>1.6974487897568136</v>
      </c>
      <c r="J69" s="18">
        <f t="shared" si="9"/>
        <v>2.2616230866247826</v>
      </c>
    </row>
    <row r="70" spans="2:10" ht="17.25">
      <c r="B70" s="11">
        <v>73</v>
      </c>
      <c r="C70" s="11">
        <v>3</v>
      </c>
      <c r="D70" s="11">
        <v>6.9</v>
      </c>
      <c r="E70" s="12">
        <f t="shared" si="5"/>
        <v>47.61000000000001</v>
      </c>
      <c r="F70" s="11">
        <v>6.13</v>
      </c>
      <c r="G70" s="12">
        <f t="shared" si="6"/>
        <v>37.5769</v>
      </c>
      <c r="H70" s="18">
        <f t="shared" si="7"/>
        <v>1.9315214116032138</v>
      </c>
      <c r="I70" s="18">
        <f t="shared" si="8"/>
        <v>1.81319474994812</v>
      </c>
      <c r="J70" s="18">
        <f t="shared" si="9"/>
        <v>3.502224482931329</v>
      </c>
    </row>
    <row r="71" spans="2:10" ht="17.25">
      <c r="B71" s="11">
        <v>74</v>
      </c>
      <c r="C71" s="11">
        <v>2.6</v>
      </c>
      <c r="D71" s="11">
        <v>2.9</v>
      </c>
      <c r="E71" s="12">
        <f t="shared" si="5"/>
        <v>8.41</v>
      </c>
      <c r="F71" s="11">
        <v>4.99</v>
      </c>
      <c r="G71" s="12">
        <f t="shared" si="6"/>
        <v>24.900100000000002</v>
      </c>
      <c r="H71" s="18">
        <f t="shared" si="7"/>
        <v>1.0647107369924282</v>
      </c>
      <c r="I71" s="18">
        <f t="shared" si="8"/>
        <v>1.6074359097634274</v>
      </c>
      <c r="J71" s="18">
        <f t="shared" si="9"/>
        <v>1.7114542721523132</v>
      </c>
    </row>
    <row r="72" spans="2:10" ht="17.25">
      <c r="B72" s="11">
        <v>75</v>
      </c>
      <c r="C72" s="11">
        <v>2.8</v>
      </c>
      <c r="D72" s="11">
        <v>4.06</v>
      </c>
      <c r="E72" s="12">
        <f t="shared" si="5"/>
        <v>16.483599999999996</v>
      </c>
      <c r="F72" s="11">
        <v>4.4</v>
      </c>
      <c r="G72" s="12">
        <f t="shared" si="6"/>
        <v>19.360000000000003</v>
      </c>
      <c r="H72" s="18">
        <f t="shared" si="7"/>
        <v>1.4011829736136412</v>
      </c>
      <c r="I72" s="18">
        <f t="shared" si="8"/>
        <v>1.4816045409242156</v>
      </c>
      <c r="J72" s="18">
        <f t="shared" si="9"/>
        <v>2.075999056371666</v>
      </c>
    </row>
    <row r="73" spans="2:10" ht="17.25">
      <c r="B73" s="11">
        <v>76</v>
      </c>
      <c r="C73" s="11">
        <v>3</v>
      </c>
      <c r="D73" s="11">
        <v>5.48</v>
      </c>
      <c r="E73" s="12">
        <f t="shared" si="5"/>
        <v>30.030400000000004</v>
      </c>
      <c r="F73" s="11">
        <v>4.73</v>
      </c>
      <c r="G73" s="12">
        <f t="shared" si="6"/>
        <v>22.372900000000005</v>
      </c>
      <c r="H73" s="18">
        <f t="shared" si="7"/>
        <v>1.7011051009599243</v>
      </c>
      <c r="I73" s="18">
        <f t="shared" si="8"/>
        <v>1.5539252025038417</v>
      </c>
      <c r="J73" s="18">
        <f t="shared" si="9"/>
        <v>2.6433900884894683</v>
      </c>
    </row>
    <row r="74" spans="2:10" ht="17.25">
      <c r="B74" s="11">
        <v>77</v>
      </c>
      <c r="C74" s="11">
        <v>2.2</v>
      </c>
      <c r="D74" s="11">
        <v>4.11</v>
      </c>
      <c r="E74" s="12">
        <f t="shared" si="5"/>
        <v>16.892100000000003</v>
      </c>
      <c r="F74" s="11">
        <v>6.21</v>
      </c>
      <c r="G74" s="12">
        <f t="shared" si="6"/>
        <v>38.564099999999996</v>
      </c>
      <c r="H74" s="18">
        <f t="shared" si="7"/>
        <v>1.4134230285081433</v>
      </c>
      <c r="I74" s="18">
        <f t="shared" si="8"/>
        <v>1.8261608959453874</v>
      </c>
      <c r="J74" s="18">
        <f t="shared" si="9"/>
        <v>2.581137864090274</v>
      </c>
    </row>
    <row r="75" spans="2:10" ht="17.25">
      <c r="B75" s="11">
        <v>78</v>
      </c>
      <c r="C75" s="11">
        <v>2.2</v>
      </c>
      <c r="D75" s="11">
        <v>3.92</v>
      </c>
      <c r="E75" s="12">
        <f t="shared" si="5"/>
        <v>15.366399999999999</v>
      </c>
      <c r="F75" s="11">
        <v>5.49</v>
      </c>
      <c r="G75" s="12">
        <f t="shared" si="6"/>
        <v>30.140100000000004</v>
      </c>
      <c r="H75" s="18">
        <f t="shared" si="7"/>
        <v>1.366091653802371</v>
      </c>
      <c r="I75" s="18">
        <f t="shared" si="8"/>
        <v>1.7029282555214393</v>
      </c>
      <c r="J75" s="18">
        <f t="shared" si="9"/>
        <v>2.3263560768920697</v>
      </c>
    </row>
    <row r="76" spans="2:10" ht="17.25">
      <c r="B76" s="11">
        <v>79</v>
      </c>
      <c r="C76" s="11">
        <v>2.2</v>
      </c>
      <c r="D76" s="11">
        <v>2.79</v>
      </c>
      <c r="E76" s="12">
        <f t="shared" si="5"/>
        <v>7.7841000000000005</v>
      </c>
      <c r="F76" s="11">
        <v>5.93</v>
      </c>
      <c r="G76" s="12">
        <f t="shared" si="6"/>
        <v>35.164899999999996</v>
      </c>
      <c r="H76" s="18">
        <f t="shared" si="7"/>
        <v>1.0260415958332743</v>
      </c>
      <c r="I76" s="18">
        <f t="shared" si="8"/>
        <v>1.780024213009634</v>
      </c>
      <c r="J76" s="18">
        <f t="shared" si="9"/>
        <v>1.8263788841382729</v>
      </c>
    </row>
    <row r="77" spans="2:10" ht="17.25">
      <c r="B77" s="11">
        <v>80</v>
      </c>
      <c r="C77" s="11">
        <v>2.3</v>
      </c>
      <c r="D77" s="11">
        <v>3.32</v>
      </c>
      <c r="E77" s="12">
        <f t="shared" si="5"/>
        <v>11.0224</v>
      </c>
      <c r="F77" s="11">
        <v>5.93</v>
      </c>
      <c r="G77" s="12">
        <f t="shared" si="6"/>
        <v>35.164899999999996</v>
      </c>
      <c r="H77" s="18">
        <f t="shared" si="7"/>
        <v>1.199964782928397</v>
      </c>
      <c r="I77" s="18">
        <f t="shared" si="8"/>
        <v>1.780024213009634</v>
      </c>
      <c r="J77" s="18">
        <f t="shared" si="9"/>
        <v>2.1359663683713963</v>
      </c>
    </row>
    <row r="78" spans="2:10" ht="17.25">
      <c r="B78" s="11">
        <v>81</v>
      </c>
      <c r="C78" s="11">
        <v>2</v>
      </c>
      <c r="D78" s="11">
        <v>3.37</v>
      </c>
      <c r="E78" s="12">
        <f t="shared" si="5"/>
        <v>11.356900000000001</v>
      </c>
      <c r="F78" s="11">
        <v>3.86</v>
      </c>
      <c r="G78" s="12">
        <f t="shared" si="6"/>
        <v>14.8996</v>
      </c>
      <c r="H78" s="18">
        <f t="shared" si="7"/>
        <v>1.2149127443642704</v>
      </c>
      <c r="I78" s="18">
        <f t="shared" si="8"/>
        <v>1.3506671834767394</v>
      </c>
      <c r="J78" s="18">
        <f t="shared" si="9"/>
        <v>1.640942774600485</v>
      </c>
    </row>
    <row r="79" spans="2:10" ht="17.25">
      <c r="B79" s="11">
        <v>82</v>
      </c>
      <c r="C79" s="11">
        <v>1.6</v>
      </c>
      <c r="D79" s="11">
        <v>3.85</v>
      </c>
      <c r="E79" s="12">
        <f t="shared" si="5"/>
        <v>14.822500000000002</v>
      </c>
      <c r="F79" s="11">
        <v>3.03</v>
      </c>
      <c r="G79" s="12">
        <f t="shared" si="6"/>
        <v>9.1809</v>
      </c>
      <c r="H79" s="18">
        <f t="shared" si="7"/>
        <v>1.3480731482996928</v>
      </c>
      <c r="I79" s="18">
        <f t="shared" si="8"/>
        <v>1.1085626195212777</v>
      </c>
      <c r="J79" s="18">
        <f t="shared" si="9"/>
        <v>1.4944235005854032</v>
      </c>
    </row>
    <row r="80" spans="2:10" ht="17.25">
      <c r="B80" s="11">
        <v>83</v>
      </c>
      <c r="C80" s="11">
        <v>1.6</v>
      </c>
      <c r="D80" s="11">
        <v>3.85</v>
      </c>
      <c r="E80" s="12">
        <f t="shared" si="5"/>
        <v>14.822500000000002</v>
      </c>
      <c r="F80" s="11">
        <v>3.72</v>
      </c>
      <c r="G80" s="12">
        <f t="shared" si="6"/>
        <v>13.838400000000002</v>
      </c>
      <c r="H80" s="18">
        <f t="shared" si="7"/>
        <v>1.3480731482996928</v>
      </c>
      <c r="I80" s="18">
        <f t="shared" si="8"/>
        <v>1.3137236682850553</v>
      </c>
      <c r="J80" s="18">
        <f t="shared" si="9"/>
        <v>1.7709956015008557</v>
      </c>
    </row>
    <row r="81" spans="2:10" ht="17.25">
      <c r="B81" s="11">
        <v>84</v>
      </c>
      <c r="C81" s="11">
        <v>1.8</v>
      </c>
      <c r="D81" s="11">
        <v>4.9</v>
      </c>
      <c r="E81" s="12">
        <f t="shared" si="5"/>
        <v>24.010000000000005</v>
      </c>
      <c r="F81" s="11">
        <v>3.46</v>
      </c>
      <c r="G81" s="12">
        <f t="shared" si="6"/>
        <v>11.9716</v>
      </c>
      <c r="H81" s="18">
        <f t="shared" si="7"/>
        <v>1.589235205116581</v>
      </c>
      <c r="I81" s="18">
        <f t="shared" si="8"/>
        <v>1.2412685890696329</v>
      </c>
      <c r="J81" s="18">
        <f t="shared" si="9"/>
        <v>1.9726677407548472</v>
      </c>
    </row>
    <row r="82" spans="2:10" ht="17.25">
      <c r="B82" s="11">
        <v>85</v>
      </c>
      <c r="C82" s="11">
        <v>2.6</v>
      </c>
      <c r="D82" s="11">
        <v>4.74</v>
      </c>
      <c r="E82" s="12">
        <f t="shared" si="5"/>
        <v>22.4676</v>
      </c>
      <c r="F82" s="11">
        <v>3.75</v>
      </c>
      <c r="G82" s="12">
        <f t="shared" si="6"/>
        <v>14.0625</v>
      </c>
      <c r="H82" s="18">
        <f t="shared" si="7"/>
        <v>1.556037135706985</v>
      </c>
      <c r="I82" s="18">
        <f t="shared" si="8"/>
        <v>1.3217558399823195</v>
      </c>
      <c r="J82" s="18">
        <f t="shared" si="9"/>
        <v>2.0567011713500687</v>
      </c>
    </row>
    <row r="83" spans="2:10" ht="17.25">
      <c r="B83" s="11">
        <v>86</v>
      </c>
      <c r="C83" s="11">
        <v>2.5</v>
      </c>
      <c r="D83" s="11">
        <v>3.43</v>
      </c>
      <c r="E83" s="12">
        <f t="shared" si="5"/>
        <v>11.7649</v>
      </c>
      <c r="F83" s="11">
        <v>3.82</v>
      </c>
      <c r="G83" s="12">
        <f t="shared" si="6"/>
        <v>14.5924</v>
      </c>
      <c r="H83" s="18">
        <f t="shared" si="7"/>
        <v>1.2325602611778486</v>
      </c>
      <c r="I83" s="18">
        <f t="shared" si="8"/>
        <v>1.3402504226184837</v>
      </c>
      <c r="J83" s="18">
        <f t="shared" si="9"/>
        <v>1.65193941094636</v>
      </c>
    </row>
    <row r="84" spans="2:10" ht="17.25">
      <c r="B84" s="11">
        <v>87</v>
      </c>
      <c r="C84" s="11">
        <v>2.5</v>
      </c>
      <c r="D84" s="11">
        <v>5.96</v>
      </c>
      <c r="E84" s="12">
        <f t="shared" si="5"/>
        <v>35.5216</v>
      </c>
      <c r="F84" s="11">
        <v>3.36</v>
      </c>
      <c r="G84" s="12">
        <f t="shared" si="6"/>
        <v>11.289599999999998</v>
      </c>
      <c r="H84" s="18">
        <f t="shared" si="7"/>
        <v>1.7850704810772584</v>
      </c>
      <c r="I84" s="18">
        <f t="shared" si="8"/>
        <v>1.2119409739751128</v>
      </c>
      <c r="J84" s="18">
        <f t="shared" si="9"/>
        <v>2.1634000574509957</v>
      </c>
    </row>
    <row r="85" spans="2:10" ht="17.25">
      <c r="B85" s="11">
        <v>88</v>
      </c>
      <c r="C85" s="11">
        <v>2.8</v>
      </c>
      <c r="D85" s="11">
        <v>5.55</v>
      </c>
      <c r="E85" s="12">
        <f t="shared" si="5"/>
        <v>30.8025</v>
      </c>
      <c r="F85" s="11">
        <v>3.88</v>
      </c>
      <c r="G85" s="12">
        <f t="shared" si="6"/>
        <v>15.0544</v>
      </c>
      <c r="H85" s="18">
        <f t="shared" si="7"/>
        <v>1.713797927758343</v>
      </c>
      <c r="I85" s="18">
        <f t="shared" si="8"/>
        <v>1.355835153635182</v>
      </c>
      <c r="J85" s="18">
        <f t="shared" si="9"/>
        <v>2.3236274766818896</v>
      </c>
    </row>
    <row r="86" spans="2:10" ht="17.25">
      <c r="B86" s="11">
        <v>89</v>
      </c>
      <c r="C86" s="11">
        <v>2.8</v>
      </c>
      <c r="D86" s="11">
        <v>4.19</v>
      </c>
      <c r="E86" s="12">
        <f t="shared" si="5"/>
        <v>17.556100000000004</v>
      </c>
      <c r="F86" s="11">
        <v>3.67</v>
      </c>
      <c r="G86" s="12">
        <f t="shared" si="6"/>
        <v>13.4689</v>
      </c>
      <c r="H86" s="18">
        <f t="shared" si="7"/>
        <v>1.4327007339340465</v>
      </c>
      <c r="I86" s="18">
        <f t="shared" si="8"/>
        <v>1.3001916620664788</v>
      </c>
      <c r="J86" s="18">
        <f t="shared" si="9"/>
        <v>1.862785548497572</v>
      </c>
    </row>
    <row r="87" spans="2:10" ht="17.25">
      <c r="B87" s="11">
        <v>90</v>
      </c>
      <c r="C87" s="11">
        <v>2.5</v>
      </c>
      <c r="D87" s="11">
        <v>7.48</v>
      </c>
      <c r="E87" s="12">
        <f t="shared" si="5"/>
        <v>55.95040000000001</v>
      </c>
      <c r="F87" s="11">
        <v>3.87</v>
      </c>
      <c r="G87" s="12">
        <f t="shared" si="6"/>
        <v>14.9769</v>
      </c>
      <c r="H87" s="18">
        <f t="shared" si="7"/>
        <v>2.012232791986386</v>
      </c>
      <c r="I87" s="18">
        <f t="shared" si="8"/>
        <v>1.3532545070416904</v>
      </c>
      <c r="J87" s="18">
        <f t="shared" si="9"/>
        <v>2.7230630949726606</v>
      </c>
    </row>
    <row r="88" spans="2:10" ht="17.25">
      <c r="B88" s="11">
        <v>91</v>
      </c>
      <c r="C88" s="11">
        <v>2</v>
      </c>
      <c r="D88" s="11">
        <v>5.38</v>
      </c>
      <c r="E88" s="12">
        <f t="shared" si="5"/>
        <v>28.944399999999998</v>
      </c>
      <c r="F88" s="11">
        <v>3.87</v>
      </c>
      <c r="G88" s="12">
        <f t="shared" si="6"/>
        <v>14.9769</v>
      </c>
      <c r="H88" s="18">
        <f t="shared" si="7"/>
        <v>1.682688374173693</v>
      </c>
      <c r="I88" s="18">
        <f t="shared" si="8"/>
        <v>1.3532545070416904</v>
      </c>
      <c r="J88" s="18">
        <f t="shared" si="9"/>
        <v>2.2771056262972045</v>
      </c>
    </row>
    <row r="89" spans="2:10" ht="17.25">
      <c r="B89" s="11">
        <v>92</v>
      </c>
      <c r="C89" s="11">
        <v>1.1</v>
      </c>
      <c r="D89" s="11">
        <v>2.9</v>
      </c>
      <c r="E89" s="12">
        <f t="shared" si="5"/>
        <v>8.41</v>
      </c>
      <c r="F89" s="11">
        <v>3.03</v>
      </c>
      <c r="G89" s="12">
        <f t="shared" si="6"/>
        <v>9.1809</v>
      </c>
      <c r="H89" s="18">
        <f t="shared" si="7"/>
        <v>1.0647107369924282</v>
      </c>
      <c r="I89" s="18">
        <f t="shared" si="8"/>
        <v>1.1085626195212777</v>
      </c>
      <c r="J89" s="18">
        <f t="shared" si="9"/>
        <v>1.1802985236327563</v>
      </c>
    </row>
    <row r="90" spans="2:10" ht="17.25">
      <c r="B90" s="11">
        <v>93</v>
      </c>
      <c r="C90" s="11">
        <v>1.8</v>
      </c>
      <c r="D90" s="11">
        <v>5.85</v>
      </c>
      <c r="E90" s="12">
        <f t="shared" si="5"/>
        <v>34.2225</v>
      </c>
      <c r="F90" s="11">
        <v>3.8</v>
      </c>
      <c r="G90" s="12">
        <f t="shared" si="6"/>
        <v>14.44</v>
      </c>
      <c r="H90" s="18">
        <f t="shared" si="7"/>
        <v>1.766441661243765</v>
      </c>
      <c r="I90" s="18">
        <f t="shared" si="8"/>
        <v>1.33500106673234</v>
      </c>
      <c r="J90" s="18">
        <f t="shared" si="9"/>
        <v>2.358201502080873</v>
      </c>
    </row>
    <row r="91" spans="2:10" ht="17.25">
      <c r="B91" s="11">
        <v>94</v>
      </c>
      <c r="C91" s="11">
        <v>2.1</v>
      </c>
      <c r="D91" s="11">
        <v>6.01</v>
      </c>
      <c r="E91" s="12">
        <f t="shared" si="5"/>
        <v>36.1201</v>
      </c>
      <c r="F91" s="11">
        <v>3.37</v>
      </c>
      <c r="G91" s="12">
        <f t="shared" si="6"/>
        <v>11.356900000000001</v>
      </c>
      <c r="H91" s="18">
        <f t="shared" si="7"/>
        <v>1.7934247485471162</v>
      </c>
      <c r="I91" s="18">
        <f t="shared" si="8"/>
        <v>1.2149127443642704</v>
      </c>
      <c r="J91" s="18">
        <f t="shared" si="9"/>
        <v>2.1788545830681785</v>
      </c>
    </row>
    <row r="92" spans="2:10" ht="17.25">
      <c r="B92" s="11">
        <v>95</v>
      </c>
      <c r="C92" s="11">
        <v>2.2</v>
      </c>
      <c r="D92" s="11">
        <v>6.13</v>
      </c>
      <c r="E92" s="12">
        <f t="shared" si="5"/>
        <v>37.5769</v>
      </c>
      <c r="F92" s="11">
        <v>3.67</v>
      </c>
      <c r="G92" s="12">
        <f t="shared" si="6"/>
        <v>13.4689</v>
      </c>
      <c r="H92" s="18">
        <f t="shared" si="7"/>
        <v>1.81319474994812</v>
      </c>
      <c r="I92" s="18">
        <f t="shared" si="8"/>
        <v>1.3001916620664788</v>
      </c>
      <c r="J92" s="18">
        <f t="shared" si="9"/>
        <v>2.3575006955852595</v>
      </c>
    </row>
    <row r="93" spans="2:10" ht="17.25">
      <c r="B93" s="11">
        <v>96</v>
      </c>
      <c r="C93" s="11">
        <v>1.6</v>
      </c>
      <c r="D93" s="11">
        <v>4.22</v>
      </c>
      <c r="E93" s="12">
        <f t="shared" si="5"/>
        <v>17.8084</v>
      </c>
      <c r="F93" s="11">
        <v>3.07</v>
      </c>
      <c r="G93" s="12">
        <f t="shared" si="6"/>
        <v>9.4249</v>
      </c>
      <c r="H93" s="18">
        <f t="shared" si="7"/>
        <v>1.4398351280479205</v>
      </c>
      <c r="I93" s="18">
        <f t="shared" si="8"/>
        <v>1.1216775615991057</v>
      </c>
      <c r="J93" s="18">
        <f t="shared" si="9"/>
        <v>1.6150307555335275</v>
      </c>
    </row>
    <row r="94" spans="2:10" ht="17.25">
      <c r="B94" s="11">
        <v>97</v>
      </c>
      <c r="C94" s="11">
        <v>2.2</v>
      </c>
      <c r="D94" s="11">
        <v>6.01</v>
      </c>
      <c r="E94" s="12">
        <f t="shared" si="5"/>
        <v>36.1201</v>
      </c>
      <c r="F94" s="11">
        <v>3.69</v>
      </c>
      <c r="G94" s="12">
        <f t="shared" si="6"/>
        <v>13.6161</v>
      </c>
      <c r="H94" s="18">
        <f t="shared" si="7"/>
        <v>1.7934247485471162</v>
      </c>
      <c r="I94" s="18">
        <f t="shared" si="8"/>
        <v>1.3056264580524357</v>
      </c>
      <c r="J94" s="18">
        <f t="shared" si="9"/>
        <v>2.3415428022291516</v>
      </c>
    </row>
    <row r="95" spans="2:10" ht="17.25">
      <c r="B95" s="11">
        <v>98</v>
      </c>
      <c r="C95" s="11">
        <v>2.7</v>
      </c>
      <c r="D95" s="11">
        <v>7.59</v>
      </c>
      <c r="E95" s="12">
        <f t="shared" si="5"/>
        <v>57.6081</v>
      </c>
      <c r="F95" s="11">
        <v>3.88</v>
      </c>
      <c r="G95" s="12">
        <f t="shared" si="6"/>
        <v>15.0544</v>
      </c>
      <c r="H95" s="18">
        <f t="shared" si="7"/>
        <v>2.0268315914075385</v>
      </c>
      <c r="I95" s="18">
        <f t="shared" si="8"/>
        <v>1.355835153635182</v>
      </c>
      <c r="J95" s="18">
        <f t="shared" si="9"/>
        <v>2.7480495221286807</v>
      </c>
    </row>
    <row r="96" spans="2:10" ht="17.25">
      <c r="B96" s="11">
        <v>99</v>
      </c>
      <c r="C96" s="11">
        <v>1.4</v>
      </c>
      <c r="D96" s="11">
        <v>3.79</v>
      </c>
      <c r="E96" s="12">
        <f t="shared" si="5"/>
        <v>14.3641</v>
      </c>
      <c r="F96" s="11">
        <v>3.85</v>
      </c>
      <c r="G96" s="12">
        <f t="shared" si="6"/>
        <v>14.822500000000002</v>
      </c>
      <c r="H96" s="18">
        <f t="shared" si="7"/>
        <v>1.332366019094335</v>
      </c>
      <c r="I96" s="18">
        <f t="shared" si="8"/>
        <v>1.3480731482996928</v>
      </c>
      <c r="J96" s="18">
        <f t="shared" si="9"/>
        <v>1.7961268540480289</v>
      </c>
    </row>
    <row r="97" spans="2:10" ht="17.25">
      <c r="B97" s="11">
        <v>100</v>
      </c>
      <c r="C97" s="11">
        <v>2.1</v>
      </c>
      <c r="D97" s="11">
        <v>4.85</v>
      </c>
      <c r="E97" s="12">
        <f t="shared" si="5"/>
        <v>23.522499999999997</v>
      </c>
      <c r="F97" s="11">
        <v>3.84</v>
      </c>
      <c r="G97" s="12">
        <f t="shared" si="6"/>
        <v>14.7456</v>
      </c>
      <c r="H97" s="18">
        <f t="shared" si="7"/>
        <v>1.5789787049493917</v>
      </c>
      <c r="I97" s="18">
        <f t="shared" si="8"/>
        <v>1.3454723665996355</v>
      </c>
      <c r="J97" s="18">
        <f t="shared" si="9"/>
        <v>2.124472214958686</v>
      </c>
    </row>
    <row r="98" spans="2:10" ht="17.25">
      <c r="B98" s="11">
        <v>101</v>
      </c>
      <c r="C98" s="11">
        <v>2.4</v>
      </c>
      <c r="D98" s="11">
        <v>7.69</v>
      </c>
      <c r="E98" s="12">
        <f t="shared" si="5"/>
        <v>59.136100000000006</v>
      </c>
      <c r="F98" s="11">
        <v>4.04</v>
      </c>
      <c r="G98" s="12">
        <f t="shared" si="6"/>
        <v>16.3216</v>
      </c>
      <c r="H98" s="18">
        <f t="shared" si="7"/>
        <v>2.0399207835175526</v>
      </c>
      <c r="I98" s="18">
        <f t="shared" si="8"/>
        <v>1.3962446919730587</v>
      </c>
      <c r="J98" s="18">
        <f t="shared" si="9"/>
        <v>2.8482285660319056</v>
      </c>
    </row>
    <row r="99" spans="2:10" ht="17.25">
      <c r="B99" s="11">
        <v>102</v>
      </c>
      <c r="C99" s="11">
        <v>2.1</v>
      </c>
      <c r="D99" s="11">
        <v>5.27</v>
      </c>
      <c r="E99" s="12">
        <f t="shared" si="5"/>
        <v>27.772899999999996</v>
      </c>
      <c r="F99" s="11">
        <v>3.65</v>
      </c>
      <c r="G99" s="12">
        <f t="shared" si="6"/>
        <v>13.3225</v>
      </c>
      <c r="H99" s="18">
        <f t="shared" si="7"/>
        <v>1.6620303625532709</v>
      </c>
      <c r="I99" s="18">
        <f t="shared" si="8"/>
        <v>1.2947271675944</v>
      </c>
      <c r="J99" s="18">
        <f t="shared" si="9"/>
        <v>2.15187586376449</v>
      </c>
    </row>
    <row r="100" spans="2:10" ht="17.25">
      <c r="B100" s="11">
        <v>103</v>
      </c>
      <c r="C100" s="11">
        <v>1.9</v>
      </c>
      <c r="D100" s="11">
        <v>5.59</v>
      </c>
      <c r="E100" s="12">
        <f t="shared" si="5"/>
        <v>31.248099999999997</v>
      </c>
      <c r="F100" s="11">
        <v>3.73</v>
      </c>
      <c r="G100" s="12">
        <f t="shared" si="6"/>
        <v>13.9129</v>
      </c>
      <c r="H100" s="18">
        <f t="shared" si="7"/>
        <v>1.7209792871670078</v>
      </c>
      <c r="I100" s="18">
        <f t="shared" si="8"/>
        <v>1.3164082336557241</v>
      </c>
      <c r="J100" s="18">
        <f t="shared" si="9"/>
        <v>2.265511303577608</v>
      </c>
    </row>
    <row r="101" spans="2:10" ht="17.25">
      <c r="B101" s="11">
        <v>104</v>
      </c>
      <c r="C101" s="11">
        <v>1.8</v>
      </c>
      <c r="D101" s="11">
        <v>5.55</v>
      </c>
      <c r="E101" s="12">
        <f t="shared" si="5"/>
        <v>30.8025</v>
      </c>
      <c r="F101" s="11">
        <v>3.85</v>
      </c>
      <c r="G101" s="12">
        <f t="shared" si="6"/>
        <v>14.822500000000002</v>
      </c>
      <c r="H101" s="18">
        <f t="shared" si="7"/>
        <v>1.713797927758343</v>
      </c>
      <c r="I101" s="18">
        <f t="shared" si="8"/>
        <v>1.3480731482996928</v>
      </c>
      <c r="J101" s="18">
        <f t="shared" si="9"/>
        <v>2.310324968022679</v>
      </c>
    </row>
    <row r="102" spans="2:10" ht="17.25">
      <c r="B102" s="11">
        <v>105</v>
      </c>
      <c r="C102" s="11">
        <v>2</v>
      </c>
      <c r="D102" s="11">
        <v>5.69</v>
      </c>
      <c r="E102" s="12">
        <f t="shared" si="5"/>
        <v>32.3761</v>
      </c>
      <c r="F102" s="11">
        <v>3.75</v>
      </c>
      <c r="G102" s="12">
        <f t="shared" si="6"/>
        <v>14.0625</v>
      </c>
      <c r="H102" s="18">
        <f t="shared" si="7"/>
        <v>1.7387102481382397</v>
      </c>
      <c r="I102" s="18">
        <f t="shared" si="8"/>
        <v>1.3217558399823195</v>
      </c>
      <c r="J102" s="18">
        <f t="shared" si="9"/>
        <v>2.298150424513826</v>
      </c>
    </row>
    <row r="103" spans="2:10" ht="17.25">
      <c r="B103" s="11">
        <v>106</v>
      </c>
      <c r="C103" s="11">
        <v>2.4</v>
      </c>
      <c r="D103" s="11">
        <v>5.32</v>
      </c>
      <c r="E103" s="12">
        <f t="shared" si="5"/>
        <v>28.302400000000002</v>
      </c>
      <c r="F103" s="11">
        <v>3.45</v>
      </c>
      <c r="G103" s="12">
        <f t="shared" si="6"/>
        <v>11.902500000000002</v>
      </c>
      <c r="H103" s="18">
        <f t="shared" si="7"/>
        <v>1.6714733033535532</v>
      </c>
      <c r="I103" s="18">
        <f t="shared" si="8"/>
        <v>1.2383742310432684</v>
      </c>
      <c r="J103" s="18">
        <f t="shared" si="9"/>
        <v>2.069909466749808</v>
      </c>
    </row>
    <row r="104" spans="2:10" ht="17.25">
      <c r="B104" s="11">
        <v>107</v>
      </c>
      <c r="C104" s="11">
        <v>1.4</v>
      </c>
      <c r="D104" s="11">
        <v>2.58</v>
      </c>
      <c r="E104" s="12">
        <f t="shared" si="5"/>
        <v>6.6564000000000005</v>
      </c>
      <c r="F104" s="11">
        <v>4.01</v>
      </c>
      <c r="G104" s="12">
        <f t="shared" si="6"/>
        <v>16.080099999999998</v>
      </c>
      <c r="H104" s="18">
        <f t="shared" si="7"/>
        <v>0.9477893989335261</v>
      </c>
      <c r="I104" s="18">
        <f t="shared" si="8"/>
        <v>1.3887912413184778</v>
      </c>
      <c r="J104" s="18">
        <f t="shared" si="9"/>
        <v>1.3162816158533857</v>
      </c>
    </row>
    <row r="105" spans="2:10" ht="17.25">
      <c r="B105" s="11">
        <v>108</v>
      </c>
      <c r="C105" s="11">
        <v>1.9</v>
      </c>
      <c r="D105" s="11">
        <v>5.8</v>
      </c>
      <c r="E105" s="12">
        <f t="shared" si="5"/>
        <v>33.64</v>
      </c>
      <c r="F105" s="11">
        <v>3.85</v>
      </c>
      <c r="G105" s="12">
        <f t="shared" si="6"/>
        <v>14.822500000000002</v>
      </c>
      <c r="H105" s="18">
        <f t="shared" si="7"/>
        <v>1.7578579175523736</v>
      </c>
      <c r="I105" s="18">
        <f t="shared" si="8"/>
        <v>1.3480731482996928</v>
      </c>
      <c r="J105" s="18">
        <f t="shared" si="9"/>
        <v>2.3697210571783702</v>
      </c>
    </row>
    <row r="106" spans="2:10" ht="17.25">
      <c r="B106" s="11">
        <v>109</v>
      </c>
      <c r="C106" s="11">
        <v>2.3</v>
      </c>
      <c r="D106" s="11">
        <v>5.25</v>
      </c>
      <c r="E106" s="12">
        <f t="shared" si="5"/>
        <v>27.5625</v>
      </c>
      <c r="F106" s="11">
        <v>3.55</v>
      </c>
      <c r="G106" s="12">
        <f t="shared" si="6"/>
        <v>12.6025</v>
      </c>
      <c r="H106" s="18">
        <f t="shared" si="7"/>
        <v>1.6582280766035324</v>
      </c>
      <c r="I106" s="18">
        <f t="shared" si="8"/>
        <v>1.2669476034873244</v>
      </c>
      <c r="J106" s="18">
        <f t="shared" si="9"/>
        <v>2.100888087688241</v>
      </c>
    </row>
    <row r="107" spans="2:10" ht="18">
      <c r="B107" s="11">
        <v>110</v>
      </c>
      <c r="C107" s="10">
        <v>1.6</v>
      </c>
      <c r="D107" s="11">
        <v>5.25</v>
      </c>
      <c r="E107" s="12">
        <f t="shared" si="5"/>
        <v>27.5625</v>
      </c>
      <c r="F107" s="11">
        <v>3.25</v>
      </c>
      <c r="G107" s="12">
        <f t="shared" si="6"/>
        <v>10.5625</v>
      </c>
      <c r="H107" s="18">
        <f t="shared" si="7"/>
        <v>1.6582280766035324</v>
      </c>
      <c r="I107" s="18">
        <f t="shared" si="8"/>
        <v>1.1786549963416462</v>
      </c>
      <c r="J107" s="18">
        <f t="shared" si="9"/>
        <v>1.9544788075627515</v>
      </c>
    </row>
    <row r="108" spans="2:10" ht="17.25">
      <c r="B108" s="11">
        <v>111</v>
      </c>
      <c r="C108" s="11">
        <v>2.1</v>
      </c>
      <c r="D108" s="11">
        <v>5.74</v>
      </c>
      <c r="E108" s="12">
        <f t="shared" si="5"/>
        <v>32.9476</v>
      </c>
      <c r="F108" s="11">
        <v>3.43</v>
      </c>
      <c r="G108" s="12">
        <f t="shared" si="6"/>
        <v>11.7649</v>
      </c>
      <c r="H108" s="18">
        <f t="shared" si="7"/>
        <v>1.747459210331475</v>
      </c>
      <c r="I108" s="18">
        <f t="shared" si="8"/>
        <v>1.2325602611778486</v>
      </c>
      <c r="J108" s="18">
        <f t="shared" si="9"/>
        <v>2.1538487806838</v>
      </c>
    </row>
    <row r="109" spans="2:10" ht="17.25">
      <c r="B109" s="11">
        <v>112</v>
      </c>
      <c r="C109" s="11">
        <v>2.3</v>
      </c>
      <c r="D109" s="11">
        <v>5.59</v>
      </c>
      <c r="E109" s="12">
        <f t="shared" si="5"/>
        <v>31.248099999999997</v>
      </c>
      <c r="F109" s="11">
        <v>3.67</v>
      </c>
      <c r="G109" s="12">
        <f t="shared" si="6"/>
        <v>13.4689</v>
      </c>
      <c r="H109" s="18">
        <f t="shared" si="7"/>
        <v>1.7209792871670078</v>
      </c>
      <c r="I109" s="18">
        <f t="shared" si="8"/>
        <v>1.3001916620664788</v>
      </c>
      <c r="J109" s="18">
        <f t="shared" si="9"/>
        <v>2.2376029197636558</v>
      </c>
    </row>
    <row r="110" spans="2:10" ht="17.25">
      <c r="B110" s="11">
        <v>113</v>
      </c>
      <c r="C110" s="11">
        <v>2.3</v>
      </c>
      <c r="D110" s="11">
        <v>5.32</v>
      </c>
      <c r="E110" s="12">
        <f t="shared" si="5"/>
        <v>28.302400000000002</v>
      </c>
      <c r="F110" s="11">
        <v>3.64</v>
      </c>
      <c r="G110" s="12">
        <f t="shared" si="6"/>
        <v>13.249600000000001</v>
      </c>
      <c r="H110" s="18">
        <f t="shared" si="7"/>
        <v>1.6714733033535532</v>
      </c>
      <c r="I110" s="18">
        <f t="shared" si="8"/>
        <v>1.2919836816486494</v>
      </c>
      <c r="J110" s="18">
        <f t="shared" si="9"/>
        <v>2.1595162322441532</v>
      </c>
    </row>
    <row r="111" spans="2:10" ht="17.25">
      <c r="B111" s="11">
        <v>114</v>
      </c>
      <c r="C111" s="11">
        <v>1.4</v>
      </c>
      <c r="D111" s="11">
        <v>3.32</v>
      </c>
      <c r="E111" s="12">
        <f t="shared" si="5"/>
        <v>11.0224</v>
      </c>
      <c r="F111" s="11">
        <v>3.45</v>
      </c>
      <c r="G111" s="12">
        <f t="shared" si="6"/>
        <v>11.902500000000002</v>
      </c>
      <c r="H111" s="18">
        <f t="shared" si="7"/>
        <v>1.199964782928397</v>
      </c>
      <c r="I111" s="18">
        <f t="shared" si="8"/>
        <v>1.2383742310432684</v>
      </c>
      <c r="J111" s="18">
        <f t="shared" si="9"/>
        <v>1.4860054653379562</v>
      </c>
    </row>
    <row r="112" spans="2:10" ht="17.25">
      <c r="B112" s="11">
        <v>117</v>
      </c>
      <c r="C112" s="11">
        <v>1.8</v>
      </c>
      <c r="D112" s="11">
        <v>4.95</v>
      </c>
      <c r="E112" s="12">
        <f t="shared" si="5"/>
        <v>24.5025</v>
      </c>
      <c r="F112" s="11">
        <v>4.03</v>
      </c>
      <c r="G112" s="12">
        <f t="shared" si="6"/>
        <v>16.240900000000003</v>
      </c>
      <c r="H112" s="18">
        <f t="shared" si="7"/>
        <v>1.599387576580599</v>
      </c>
      <c r="I112" s="18">
        <f t="shared" si="8"/>
        <v>1.3937663759585917</v>
      </c>
      <c r="J112" s="18">
        <f t="shared" si="9"/>
        <v>2.229172626363936</v>
      </c>
    </row>
    <row r="113" spans="2:10" ht="17.25">
      <c r="B113" s="11">
        <v>118</v>
      </c>
      <c r="C113" s="11">
        <v>2.6</v>
      </c>
      <c r="D113" s="11">
        <v>5.38</v>
      </c>
      <c r="E113" s="12">
        <f t="shared" si="5"/>
        <v>28.944399999999998</v>
      </c>
      <c r="F113" s="11">
        <v>3.83</v>
      </c>
      <c r="G113" s="12">
        <f t="shared" si="6"/>
        <v>14.6689</v>
      </c>
      <c r="H113" s="18">
        <f t="shared" si="7"/>
        <v>1.682688374173693</v>
      </c>
      <c r="I113" s="18">
        <f t="shared" si="8"/>
        <v>1.3428648031925547</v>
      </c>
      <c r="J113" s="18">
        <f t="shared" si="9"/>
        <v>2.2596229924191564</v>
      </c>
    </row>
    <row r="114" spans="2:10" ht="17.25">
      <c r="B114" s="11">
        <v>119</v>
      </c>
      <c r="C114" s="11">
        <v>1.6</v>
      </c>
      <c r="D114" s="11">
        <v>4.95</v>
      </c>
      <c r="E114" s="12">
        <f t="shared" si="5"/>
        <v>24.5025</v>
      </c>
      <c r="F114" s="11">
        <v>3.65</v>
      </c>
      <c r="G114" s="12">
        <f t="shared" si="6"/>
        <v>13.3225</v>
      </c>
      <c r="H114" s="18">
        <f t="shared" si="7"/>
        <v>1.599387576580599</v>
      </c>
      <c r="I114" s="18">
        <f t="shared" si="8"/>
        <v>1.2947271675944</v>
      </c>
      <c r="J114" s="18">
        <f t="shared" si="9"/>
        <v>2.0707705469118705</v>
      </c>
    </row>
    <row r="115" spans="2:10" ht="17.25">
      <c r="B115" s="11">
        <v>120</v>
      </c>
      <c r="C115" s="11">
        <v>1.6</v>
      </c>
      <c r="D115" s="11">
        <v>4.85</v>
      </c>
      <c r="E115" s="12">
        <f t="shared" si="5"/>
        <v>23.522499999999997</v>
      </c>
      <c r="F115" s="11">
        <v>3.11</v>
      </c>
      <c r="G115" s="12">
        <f t="shared" si="6"/>
        <v>9.672099999999999</v>
      </c>
      <c r="H115" s="18">
        <f t="shared" si="7"/>
        <v>1.5789787049493917</v>
      </c>
      <c r="I115" s="18">
        <f t="shared" si="8"/>
        <v>1.1346227261911428</v>
      </c>
      <c r="J115" s="18">
        <f t="shared" si="9"/>
        <v>1.791545122807439</v>
      </c>
    </row>
    <row r="116" spans="2:10" ht="17.25">
      <c r="B116" s="11">
        <v>121</v>
      </c>
      <c r="C116" s="11">
        <v>2.9</v>
      </c>
      <c r="D116" s="11">
        <v>8.96</v>
      </c>
      <c r="E116" s="12">
        <f t="shared" si="5"/>
        <v>80.28160000000001</v>
      </c>
      <c r="F116" s="11">
        <v>4.16</v>
      </c>
      <c r="G116" s="12">
        <f t="shared" si="6"/>
        <v>17.305600000000002</v>
      </c>
      <c r="H116" s="18">
        <f t="shared" si="7"/>
        <v>2.192770226986839</v>
      </c>
      <c r="I116" s="18">
        <f t="shared" si="8"/>
        <v>1.425515074273172</v>
      </c>
      <c r="J116" s="18">
        <f t="shared" si="9"/>
        <v>3.125827012987144</v>
      </c>
    </row>
    <row r="117" spans="2:10" ht="17.25">
      <c r="B117" s="11">
        <v>122</v>
      </c>
      <c r="C117" s="11">
        <v>2.6</v>
      </c>
      <c r="D117" s="11">
        <v>7.59</v>
      </c>
      <c r="E117" s="12">
        <f t="shared" si="5"/>
        <v>57.6081</v>
      </c>
      <c r="F117" s="11">
        <v>4.67</v>
      </c>
      <c r="G117" s="12">
        <f t="shared" si="6"/>
        <v>21.808899999999998</v>
      </c>
      <c r="H117" s="18">
        <f t="shared" si="7"/>
        <v>2.0268315914075385</v>
      </c>
      <c r="I117" s="18">
        <f t="shared" si="8"/>
        <v>1.541159071680806</v>
      </c>
      <c r="J117" s="18">
        <f t="shared" si="9"/>
        <v>3.1236698938669725</v>
      </c>
    </row>
    <row r="118" spans="2:10" ht="17.25">
      <c r="B118" s="11">
        <v>123</v>
      </c>
      <c r="C118" s="11">
        <v>2.7</v>
      </c>
      <c r="D118" s="11">
        <v>7.8</v>
      </c>
      <c r="E118" s="12">
        <f t="shared" si="5"/>
        <v>60.839999999999996</v>
      </c>
      <c r="F118" s="11">
        <v>4.63</v>
      </c>
      <c r="G118" s="12">
        <f t="shared" si="6"/>
        <v>21.436899999999998</v>
      </c>
      <c r="H118" s="18">
        <f t="shared" si="7"/>
        <v>2.0541237336955462</v>
      </c>
      <c r="I118" s="18">
        <f t="shared" si="8"/>
        <v>1.5325568680981427</v>
      </c>
      <c r="J118" s="18">
        <f t="shared" si="9"/>
        <v>3.1480614359985095</v>
      </c>
    </row>
    <row r="119" spans="2:10" ht="17.25">
      <c r="B119" s="11">
        <v>124</v>
      </c>
      <c r="C119" s="11">
        <v>3</v>
      </c>
      <c r="D119" s="11">
        <v>12.56</v>
      </c>
      <c r="E119" s="12">
        <f t="shared" si="5"/>
        <v>157.7536</v>
      </c>
      <c r="F119" s="11">
        <v>4.21</v>
      </c>
      <c r="G119" s="12">
        <f t="shared" si="6"/>
        <v>17.7241</v>
      </c>
      <c r="H119" s="18">
        <f t="shared" si="7"/>
        <v>2.5305171610400525</v>
      </c>
      <c r="I119" s="18">
        <f t="shared" si="8"/>
        <v>1.43746264769429</v>
      </c>
      <c r="J119" s="18">
        <f t="shared" si="9"/>
        <v>3.637523898344472</v>
      </c>
    </row>
    <row r="120" spans="2:10" ht="17.25">
      <c r="B120" s="11">
        <v>125</v>
      </c>
      <c r="C120" s="11">
        <v>3</v>
      </c>
      <c r="D120" s="11">
        <v>10.43</v>
      </c>
      <c r="E120" s="12">
        <f t="shared" si="5"/>
        <v>108.7849</v>
      </c>
      <c r="F120" s="11">
        <v>4.16</v>
      </c>
      <c r="G120" s="12">
        <f t="shared" si="6"/>
        <v>17.305600000000002</v>
      </c>
      <c r="H120" s="18">
        <f t="shared" si="7"/>
        <v>2.344686269012681</v>
      </c>
      <c r="I120" s="18">
        <f t="shared" si="8"/>
        <v>1.425515074273172</v>
      </c>
      <c r="J120" s="18">
        <f t="shared" si="9"/>
        <v>3.3423856209188982</v>
      </c>
    </row>
    <row r="121" spans="2:10" ht="17.25">
      <c r="B121" s="11">
        <v>126</v>
      </c>
      <c r="C121" s="11">
        <v>2.9</v>
      </c>
      <c r="D121" s="11">
        <v>9.91</v>
      </c>
      <c r="E121" s="12">
        <f t="shared" si="5"/>
        <v>98.2081</v>
      </c>
      <c r="F121" s="11">
        <v>4.81</v>
      </c>
      <c r="G121" s="12">
        <f t="shared" si="6"/>
        <v>23.136099999999995</v>
      </c>
      <c r="H121" s="18">
        <f t="shared" si="7"/>
        <v>2.2935443483418965</v>
      </c>
      <c r="I121" s="18">
        <f t="shared" si="8"/>
        <v>1.5706970841176697</v>
      </c>
      <c r="J121" s="18">
        <f t="shared" si="9"/>
        <v>3.602463420235178</v>
      </c>
    </row>
    <row r="122" spans="2:10" ht="17.25">
      <c r="B122" s="11">
        <v>127</v>
      </c>
      <c r="C122" s="11">
        <v>2.1</v>
      </c>
      <c r="D122" s="11">
        <v>7.91</v>
      </c>
      <c r="E122" s="12">
        <f t="shared" si="5"/>
        <v>62.5681</v>
      </c>
      <c r="F122" s="11">
        <v>4.35</v>
      </c>
      <c r="G122" s="12">
        <f t="shared" si="6"/>
        <v>18.922499999999996</v>
      </c>
      <c r="H122" s="18">
        <f t="shared" si="7"/>
        <v>2.0681277817795625</v>
      </c>
      <c r="I122" s="18">
        <f t="shared" si="8"/>
        <v>1.4701758451005926</v>
      </c>
      <c r="J122" s="18">
        <f t="shared" si="9"/>
        <v>3.0405115093537822</v>
      </c>
    </row>
    <row r="123" spans="2:10" ht="17.25">
      <c r="B123" s="11">
        <v>128</v>
      </c>
      <c r="C123" s="11">
        <v>2.8</v>
      </c>
      <c r="D123" s="11">
        <v>10.43</v>
      </c>
      <c r="E123" s="12">
        <f t="shared" si="5"/>
        <v>108.7849</v>
      </c>
      <c r="F123" s="11">
        <v>4.02</v>
      </c>
      <c r="G123" s="12">
        <f t="shared" si="6"/>
        <v>16.160399999999996</v>
      </c>
      <c r="H123" s="18">
        <f t="shared" si="7"/>
        <v>2.344686269012681</v>
      </c>
      <c r="I123" s="18">
        <f t="shared" si="8"/>
        <v>1.3912819026309295</v>
      </c>
      <c r="J123" s="18">
        <f t="shared" si="9"/>
        <v>3.2621195734245783</v>
      </c>
    </row>
    <row r="124" spans="2:10" ht="17.25">
      <c r="B124" s="11">
        <v>129</v>
      </c>
      <c r="C124" s="11">
        <v>2.3</v>
      </c>
      <c r="D124" s="11">
        <v>7.59</v>
      </c>
      <c r="E124" s="12">
        <f t="shared" si="5"/>
        <v>57.6081</v>
      </c>
      <c r="F124" s="11">
        <v>4.59</v>
      </c>
      <c r="G124" s="12">
        <f t="shared" si="6"/>
        <v>21.068099999999998</v>
      </c>
      <c r="H124" s="18">
        <f t="shared" si="7"/>
        <v>2.0268315914075385</v>
      </c>
      <c r="I124" s="18">
        <f t="shared" si="8"/>
        <v>1.5238800240724537</v>
      </c>
      <c r="J124" s="18">
        <f t="shared" si="9"/>
        <v>3.0886481743049297</v>
      </c>
    </row>
    <row r="125" spans="2:10" ht="17.25">
      <c r="B125" s="11">
        <v>130</v>
      </c>
      <c r="C125" s="11">
        <v>2.2</v>
      </c>
      <c r="D125" s="11">
        <v>7.59</v>
      </c>
      <c r="E125" s="12">
        <f aca="true" t="shared" si="10" ref="E125:E144">D125^2</f>
        <v>57.6081</v>
      </c>
      <c r="F125" s="11">
        <v>4.59</v>
      </c>
      <c r="G125" s="12">
        <f aca="true" t="shared" si="11" ref="G125:G144">F125^2</f>
        <v>21.068099999999998</v>
      </c>
      <c r="H125" s="18">
        <f aca="true" t="shared" si="12" ref="H125:H144">LN(D125)</f>
        <v>2.0268315914075385</v>
      </c>
      <c r="I125" s="18">
        <f aca="true" t="shared" si="13" ref="I125:I144">LN(F125)</f>
        <v>1.5238800240724537</v>
      </c>
      <c r="J125" s="18">
        <f aca="true" t="shared" si="14" ref="J125:J144">H125*I125</f>
        <v>3.0886481743049297</v>
      </c>
    </row>
    <row r="126" spans="2:10" ht="17.25">
      <c r="B126" s="11">
        <v>131</v>
      </c>
      <c r="C126" s="11">
        <v>2.5</v>
      </c>
      <c r="D126" s="11">
        <v>7.69</v>
      </c>
      <c r="E126" s="12">
        <f t="shared" si="10"/>
        <v>59.136100000000006</v>
      </c>
      <c r="F126" s="11">
        <v>4.1</v>
      </c>
      <c r="G126" s="12">
        <f t="shared" si="11"/>
        <v>16.81</v>
      </c>
      <c r="H126" s="18">
        <f t="shared" si="12"/>
        <v>2.0399207835175526</v>
      </c>
      <c r="I126" s="18">
        <f t="shared" si="13"/>
        <v>1.410986973710262</v>
      </c>
      <c r="J126" s="18">
        <f t="shared" si="14"/>
        <v>2.878301652944098</v>
      </c>
    </row>
    <row r="127" spans="2:10" ht="17.25">
      <c r="B127" s="11">
        <v>132</v>
      </c>
      <c r="C127" s="11">
        <v>3.2</v>
      </c>
      <c r="D127" s="11">
        <v>12.56</v>
      </c>
      <c r="E127" s="12">
        <f t="shared" si="10"/>
        <v>157.7536</v>
      </c>
      <c r="F127" s="11">
        <v>4.21</v>
      </c>
      <c r="G127" s="12">
        <f t="shared" si="11"/>
        <v>17.7241</v>
      </c>
      <c r="H127" s="18">
        <f t="shared" si="12"/>
        <v>2.5305171610400525</v>
      </c>
      <c r="I127" s="18">
        <f t="shared" si="13"/>
        <v>1.43746264769429</v>
      </c>
      <c r="J127" s="18">
        <f t="shared" si="14"/>
        <v>3.637523898344472</v>
      </c>
    </row>
    <row r="128" spans="2:10" ht="17.25">
      <c r="B128" s="11">
        <v>133</v>
      </c>
      <c r="C128" s="11">
        <v>2.5</v>
      </c>
      <c r="D128" s="11">
        <v>5.48</v>
      </c>
      <c r="E128" s="12">
        <f t="shared" si="10"/>
        <v>30.030400000000004</v>
      </c>
      <c r="F128" s="11">
        <v>4.35</v>
      </c>
      <c r="G128" s="12">
        <f t="shared" si="11"/>
        <v>18.922499999999996</v>
      </c>
      <c r="H128" s="18">
        <f t="shared" si="12"/>
        <v>1.7011051009599243</v>
      </c>
      <c r="I128" s="18">
        <f t="shared" si="13"/>
        <v>1.4701758451005926</v>
      </c>
      <c r="J128" s="18">
        <f t="shared" si="14"/>
        <v>2.500923629408686</v>
      </c>
    </row>
    <row r="129" spans="2:10" ht="17.25">
      <c r="B129" s="11">
        <v>134</v>
      </c>
      <c r="C129" s="11">
        <v>2.8</v>
      </c>
      <c r="D129" s="11">
        <v>9.91</v>
      </c>
      <c r="E129" s="12">
        <f t="shared" si="10"/>
        <v>98.2081</v>
      </c>
      <c r="F129" s="11">
        <v>4.81</v>
      </c>
      <c r="G129" s="12">
        <f t="shared" si="11"/>
        <v>23.136099999999995</v>
      </c>
      <c r="H129" s="18">
        <f t="shared" si="12"/>
        <v>2.2935443483418965</v>
      </c>
      <c r="I129" s="18">
        <f t="shared" si="13"/>
        <v>1.5706970841176697</v>
      </c>
      <c r="J129" s="18">
        <f t="shared" si="14"/>
        <v>3.602463420235178</v>
      </c>
    </row>
    <row r="130" spans="2:10" ht="17.25">
      <c r="B130" s="11">
        <v>135</v>
      </c>
      <c r="C130" s="11">
        <v>2.1</v>
      </c>
      <c r="D130" s="11">
        <v>6.01</v>
      </c>
      <c r="E130" s="12">
        <f t="shared" si="10"/>
        <v>36.1201</v>
      </c>
      <c r="F130" s="11">
        <v>4.35</v>
      </c>
      <c r="G130" s="12">
        <f t="shared" si="11"/>
        <v>18.922499999999996</v>
      </c>
      <c r="H130" s="18">
        <f t="shared" si="12"/>
        <v>1.7934247485471162</v>
      </c>
      <c r="I130" s="18">
        <f t="shared" si="13"/>
        <v>1.4701758451005926</v>
      </c>
      <c r="J130" s="18">
        <f t="shared" si="14"/>
        <v>2.6366497453195743</v>
      </c>
    </row>
    <row r="131" spans="2:10" ht="17.25">
      <c r="B131" s="11">
        <v>136</v>
      </c>
      <c r="C131" s="11">
        <v>3</v>
      </c>
      <c r="D131" s="11">
        <v>9.91</v>
      </c>
      <c r="E131" s="12">
        <f t="shared" si="10"/>
        <v>98.2081</v>
      </c>
      <c r="F131" s="11">
        <v>4.81</v>
      </c>
      <c r="G131" s="12">
        <f t="shared" si="11"/>
        <v>23.136099999999995</v>
      </c>
      <c r="H131" s="18">
        <f t="shared" si="12"/>
        <v>2.2935443483418965</v>
      </c>
      <c r="I131" s="18">
        <f t="shared" si="13"/>
        <v>1.5706970841176697</v>
      </c>
      <c r="J131" s="18">
        <f t="shared" si="14"/>
        <v>3.602463420235178</v>
      </c>
    </row>
    <row r="132" spans="2:10" ht="17.25">
      <c r="B132" s="11">
        <v>137</v>
      </c>
      <c r="C132" s="11">
        <v>2.8</v>
      </c>
      <c r="D132" s="11">
        <v>9.91</v>
      </c>
      <c r="E132" s="12">
        <f t="shared" si="10"/>
        <v>98.2081</v>
      </c>
      <c r="F132" s="11">
        <v>4.81</v>
      </c>
      <c r="G132" s="12">
        <f t="shared" si="11"/>
        <v>23.136099999999995</v>
      </c>
      <c r="H132" s="18">
        <f t="shared" si="12"/>
        <v>2.2935443483418965</v>
      </c>
      <c r="I132" s="18">
        <f t="shared" si="13"/>
        <v>1.5706970841176697</v>
      </c>
      <c r="J132" s="18">
        <f t="shared" si="14"/>
        <v>3.602463420235178</v>
      </c>
    </row>
    <row r="133" spans="2:10" ht="17.25">
      <c r="B133" s="11">
        <v>138</v>
      </c>
      <c r="C133" s="11">
        <v>2.9</v>
      </c>
      <c r="D133" s="11">
        <v>8.85</v>
      </c>
      <c r="E133" s="12">
        <f t="shared" si="10"/>
        <v>78.32249999999999</v>
      </c>
      <c r="F133" s="11">
        <v>4.83</v>
      </c>
      <c r="G133" s="12">
        <f t="shared" si="11"/>
        <v>23.3289</v>
      </c>
      <c r="H133" s="18">
        <f t="shared" si="12"/>
        <v>2.180417459019838</v>
      </c>
      <c r="I133" s="18">
        <f t="shared" si="13"/>
        <v>1.5748464676644813</v>
      </c>
      <c r="J133" s="18">
        <f t="shared" si="14"/>
        <v>3.433822733371356</v>
      </c>
    </row>
    <row r="134" spans="2:10" ht="17.25">
      <c r="B134" s="11">
        <v>139</v>
      </c>
      <c r="C134" s="11">
        <v>3</v>
      </c>
      <c r="D134" s="11">
        <v>9.91</v>
      </c>
      <c r="E134" s="12">
        <f t="shared" si="10"/>
        <v>98.2081</v>
      </c>
      <c r="F134" s="11">
        <v>4.81</v>
      </c>
      <c r="G134" s="12">
        <f t="shared" si="11"/>
        <v>23.136099999999995</v>
      </c>
      <c r="H134" s="18">
        <f t="shared" si="12"/>
        <v>2.2935443483418965</v>
      </c>
      <c r="I134" s="18">
        <f t="shared" si="13"/>
        <v>1.5706970841176697</v>
      </c>
      <c r="J134" s="18">
        <f t="shared" si="14"/>
        <v>3.602463420235178</v>
      </c>
    </row>
    <row r="135" spans="2:10" ht="17.25">
      <c r="B135" s="11">
        <v>140</v>
      </c>
      <c r="C135" s="11">
        <v>2.6</v>
      </c>
      <c r="D135" s="11">
        <v>5.48</v>
      </c>
      <c r="E135" s="12">
        <f t="shared" si="10"/>
        <v>30.030400000000004</v>
      </c>
      <c r="F135" s="11">
        <v>4.35</v>
      </c>
      <c r="G135" s="12">
        <f t="shared" si="11"/>
        <v>18.922499999999996</v>
      </c>
      <c r="H135" s="18">
        <f t="shared" si="12"/>
        <v>1.7011051009599243</v>
      </c>
      <c r="I135" s="18">
        <f t="shared" si="13"/>
        <v>1.4701758451005926</v>
      </c>
      <c r="J135" s="18">
        <f t="shared" si="14"/>
        <v>2.500923629408686</v>
      </c>
    </row>
    <row r="136" spans="2:10" ht="17.25">
      <c r="B136" s="11">
        <v>141</v>
      </c>
      <c r="C136" s="11">
        <v>2.8</v>
      </c>
      <c r="D136" s="11">
        <v>8.96</v>
      </c>
      <c r="E136" s="12">
        <f t="shared" si="10"/>
        <v>80.28160000000001</v>
      </c>
      <c r="F136" s="11">
        <v>4.42</v>
      </c>
      <c r="G136" s="12">
        <f t="shared" si="11"/>
        <v>19.5364</v>
      </c>
      <c r="H136" s="18">
        <f t="shared" si="12"/>
        <v>2.192770226986839</v>
      </c>
      <c r="I136" s="18">
        <f t="shared" si="13"/>
        <v>1.4861396960896067</v>
      </c>
      <c r="J136" s="18">
        <f t="shared" si="14"/>
        <v>3.2587628787285587</v>
      </c>
    </row>
    <row r="137" spans="2:10" ht="17.25">
      <c r="B137" s="11">
        <v>142</v>
      </c>
      <c r="C137" s="11">
        <v>3.1</v>
      </c>
      <c r="D137" s="11">
        <v>13.28</v>
      </c>
      <c r="E137" s="12">
        <f t="shared" si="10"/>
        <v>176.3584</v>
      </c>
      <c r="F137" s="11">
        <v>4.42</v>
      </c>
      <c r="G137" s="12">
        <f t="shared" si="11"/>
        <v>19.5364</v>
      </c>
      <c r="H137" s="18">
        <f t="shared" si="12"/>
        <v>2.5862591440482876</v>
      </c>
      <c r="I137" s="18">
        <f t="shared" si="13"/>
        <v>1.4861396960896067</v>
      </c>
      <c r="J137" s="18">
        <f t="shared" si="14"/>
        <v>3.8435423783448885</v>
      </c>
    </row>
    <row r="138" spans="2:10" ht="17.25">
      <c r="B138" s="11">
        <v>143</v>
      </c>
      <c r="C138" s="11">
        <v>3.3</v>
      </c>
      <c r="D138" s="11">
        <v>18.77</v>
      </c>
      <c r="E138" s="12">
        <f t="shared" si="10"/>
        <v>352.31289999999996</v>
      </c>
      <c r="F138" s="11">
        <v>4.63</v>
      </c>
      <c r="G138" s="12">
        <f t="shared" si="11"/>
        <v>21.436899999999998</v>
      </c>
      <c r="H138" s="18">
        <f t="shared" si="12"/>
        <v>2.9322598505984176</v>
      </c>
      <c r="I138" s="18">
        <f t="shared" si="13"/>
        <v>1.5325568680981427</v>
      </c>
      <c r="J138" s="18">
        <f t="shared" si="14"/>
        <v>4.493854973083039</v>
      </c>
    </row>
    <row r="139" spans="2:10" ht="17.25">
      <c r="B139" s="11">
        <v>144</v>
      </c>
      <c r="C139" s="11">
        <v>3.1</v>
      </c>
      <c r="D139" s="11">
        <v>9.59</v>
      </c>
      <c r="E139" s="12">
        <f t="shared" si="10"/>
        <v>91.96809999999999</v>
      </c>
      <c r="F139" s="11">
        <v>4.7</v>
      </c>
      <c r="G139" s="12">
        <f t="shared" si="11"/>
        <v>22.090000000000003</v>
      </c>
      <c r="H139" s="18">
        <f t="shared" si="12"/>
        <v>2.2607208888953467</v>
      </c>
      <c r="I139" s="18">
        <f t="shared" si="13"/>
        <v>1.547562508716013</v>
      </c>
      <c r="J139" s="18">
        <f t="shared" si="14"/>
        <v>3.498606890325578</v>
      </c>
    </row>
    <row r="140" spans="2:10" ht="17.25">
      <c r="B140" s="11">
        <v>145</v>
      </c>
      <c r="C140" s="11">
        <v>3</v>
      </c>
      <c r="D140" s="11">
        <v>15.52</v>
      </c>
      <c r="E140" s="12">
        <f t="shared" si="10"/>
        <v>240.8704</v>
      </c>
      <c r="F140" s="11">
        <v>4.65</v>
      </c>
      <c r="G140" s="12">
        <f t="shared" si="11"/>
        <v>21.622500000000002</v>
      </c>
      <c r="H140" s="18">
        <f t="shared" si="12"/>
        <v>2.7421295147550726</v>
      </c>
      <c r="I140" s="18">
        <f t="shared" si="13"/>
        <v>1.536867219599265</v>
      </c>
      <c r="J140" s="18">
        <f t="shared" si="14"/>
        <v>4.21428896312271</v>
      </c>
    </row>
    <row r="141" spans="2:10" ht="17.25">
      <c r="B141" s="11">
        <v>146</v>
      </c>
      <c r="C141" s="11">
        <v>2.7</v>
      </c>
      <c r="D141" s="11">
        <v>6.48</v>
      </c>
      <c r="E141" s="12">
        <f t="shared" si="10"/>
        <v>41.99040000000001</v>
      </c>
      <c r="F141" s="11">
        <v>4.99</v>
      </c>
      <c r="G141" s="12">
        <f t="shared" si="11"/>
        <v>24.900100000000002</v>
      </c>
      <c r="H141" s="18">
        <f t="shared" si="12"/>
        <v>1.8687205103641833</v>
      </c>
      <c r="I141" s="18">
        <f t="shared" si="13"/>
        <v>1.6074359097634274</v>
      </c>
      <c r="J141" s="18">
        <f t="shared" si="14"/>
        <v>3.003848453670827</v>
      </c>
    </row>
    <row r="142" spans="2:10" ht="17.25">
      <c r="B142" s="11">
        <v>148</v>
      </c>
      <c r="C142" s="11">
        <v>3.5</v>
      </c>
      <c r="D142" s="11">
        <v>18.77</v>
      </c>
      <c r="E142" s="12">
        <f t="shared" si="10"/>
        <v>352.31289999999996</v>
      </c>
      <c r="F142" s="11">
        <v>3.89</v>
      </c>
      <c r="G142" s="12">
        <f t="shared" si="11"/>
        <v>15.132100000000001</v>
      </c>
      <c r="H142" s="18">
        <f t="shared" si="12"/>
        <v>2.9322598505984176</v>
      </c>
      <c r="I142" s="18">
        <f t="shared" si="13"/>
        <v>1.358409157630355</v>
      </c>
      <c r="J142" s="18">
        <f t="shared" si="14"/>
        <v>3.9832086336047072</v>
      </c>
    </row>
    <row r="143" spans="2:10" ht="17.25">
      <c r="B143" s="11">
        <v>149</v>
      </c>
      <c r="C143" s="11">
        <v>3.3</v>
      </c>
      <c r="D143" s="11">
        <v>16.97</v>
      </c>
      <c r="E143" s="12">
        <f t="shared" si="10"/>
        <v>287.98089999999996</v>
      </c>
      <c r="F143" s="11">
        <v>3.95</v>
      </c>
      <c r="G143" s="12">
        <f t="shared" si="11"/>
        <v>15.602500000000001</v>
      </c>
      <c r="H143" s="18">
        <f t="shared" si="12"/>
        <v>2.831447079246135</v>
      </c>
      <c r="I143" s="18">
        <f t="shared" si="13"/>
        <v>1.3737155789130306</v>
      </c>
      <c r="J143" s="18">
        <f t="shared" si="14"/>
        <v>3.8896029636282137</v>
      </c>
    </row>
    <row r="144" spans="2:10" ht="17.25">
      <c r="B144" s="11">
        <v>150</v>
      </c>
      <c r="C144" s="11">
        <v>3.4</v>
      </c>
      <c r="D144" s="11">
        <v>17.92</v>
      </c>
      <c r="E144" s="12">
        <f t="shared" si="10"/>
        <v>321.12640000000005</v>
      </c>
      <c r="F144" s="11">
        <v>4.33</v>
      </c>
      <c r="G144" s="12">
        <f t="shared" si="11"/>
        <v>18.7489</v>
      </c>
      <c r="H144" s="18">
        <f t="shared" si="12"/>
        <v>2.8859174075467844</v>
      </c>
      <c r="I144" s="18">
        <f t="shared" si="13"/>
        <v>1.4655675420143985</v>
      </c>
      <c r="J144" s="18">
        <f t="shared" si="14"/>
        <v>4.229506881434906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45"/>
  <sheetViews>
    <sheetView workbookViewId="0" topLeftCell="A43">
      <selection activeCell="V24" sqref="V24"/>
    </sheetView>
  </sheetViews>
  <sheetFormatPr defaultColWidth="9.140625" defaultRowHeight="12.75"/>
  <cols>
    <col min="1" max="1" width="3.28125" style="0" bestFit="1" customWidth="1"/>
    <col min="2" max="2" width="5.28125" style="21" bestFit="1" customWidth="1"/>
    <col min="3" max="3" width="6.7109375" style="21" bestFit="1" customWidth="1"/>
    <col min="4" max="4" width="4.00390625" style="21" bestFit="1" customWidth="1"/>
    <col min="5" max="5" width="3.28125" style="21" bestFit="1" customWidth="1"/>
    <col min="6" max="6" width="5.28125" style="21" bestFit="1" customWidth="1"/>
    <col min="7" max="7" width="6.7109375" style="21" bestFit="1" customWidth="1"/>
    <col min="8" max="8" width="4.00390625" style="21" bestFit="1" customWidth="1"/>
    <col min="9" max="9" width="3.57421875" style="21" bestFit="1" customWidth="1"/>
    <col min="10" max="10" width="5.28125" style="21" bestFit="1" customWidth="1"/>
    <col min="11" max="11" width="6.7109375" style="21" bestFit="1" customWidth="1"/>
    <col min="12" max="12" width="4.00390625" style="21" bestFit="1" customWidth="1"/>
    <col min="13" max="13" width="3.57421875" style="21" bestFit="1" customWidth="1"/>
    <col min="14" max="14" width="5.28125" style="21" bestFit="1" customWidth="1"/>
    <col min="15" max="15" width="6.7109375" style="21" bestFit="1" customWidth="1"/>
    <col min="16" max="16" width="4.00390625" style="21" bestFit="1" customWidth="1"/>
    <col min="17" max="17" width="5.00390625" style="21" bestFit="1" customWidth="1"/>
    <col min="18" max="18" width="9.140625" style="26" customWidth="1"/>
  </cols>
  <sheetData>
    <row r="2" spans="1:16" ht="12.75">
      <c r="A2" s="22" t="s">
        <v>31</v>
      </c>
      <c r="B2" s="22" t="s">
        <v>29</v>
      </c>
      <c r="C2" s="22" t="s">
        <v>30</v>
      </c>
      <c r="D2" s="22" t="s">
        <v>12</v>
      </c>
      <c r="E2" s="22" t="s">
        <v>31</v>
      </c>
      <c r="F2" s="22" t="s">
        <v>29</v>
      </c>
      <c r="G2" s="22" t="s">
        <v>30</v>
      </c>
      <c r="H2" s="22" t="s">
        <v>12</v>
      </c>
      <c r="I2" s="22" t="s">
        <v>31</v>
      </c>
      <c r="J2" s="22" t="s">
        <v>29</v>
      </c>
      <c r="K2" s="22" t="s">
        <v>30</v>
      </c>
      <c r="L2" s="22" t="s">
        <v>12</v>
      </c>
      <c r="M2" s="22" t="s">
        <v>31</v>
      </c>
      <c r="N2" s="22" t="s">
        <v>29</v>
      </c>
      <c r="O2" s="22" t="s">
        <v>30</v>
      </c>
      <c r="P2" s="22" t="s">
        <v>12</v>
      </c>
    </row>
    <row r="3" spans="1:16" ht="12.75">
      <c r="A3" s="23">
        <v>1</v>
      </c>
      <c r="B3" s="32">
        <v>2.8</v>
      </c>
      <c r="C3" s="27">
        <v>5.38</v>
      </c>
      <c r="D3" s="27">
        <v>3.94</v>
      </c>
      <c r="E3" s="35">
        <v>39</v>
      </c>
      <c r="F3" s="32">
        <v>3.2</v>
      </c>
      <c r="G3" s="27">
        <v>8.96</v>
      </c>
      <c r="H3" s="27">
        <v>3.81</v>
      </c>
      <c r="I3" s="35">
        <v>77</v>
      </c>
      <c r="J3" s="32">
        <v>2.2</v>
      </c>
      <c r="K3" s="27">
        <v>4.11</v>
      </c>
      <c r="L3" s="27">
        <v>6.21</v>
      </c>
      <c r="M3" s="35">
        <v>115</v>
      </c>
      <c r="N3" s="32">
        <v>1</v>
      </c>
      <c r="O3" s="27">
        <v>2</v>
      </c>
      <c r="P3" s="28">
        <v>3.05</v>
      </c>
    </row>
    <row r="4" spans="1:16" ht="12.75">
      <c r="A4" s="24">
        <v>2</v>
      </c>
      <c r="B4" s="33">
        <v>2.8</v>
      </c>
      <c r="C4" s="28">
        <v>7.25</v>
      </c>
      <c r="D4" s="28">
        <v>3.98</v>
      </c>
      <c r="E4" s="36">
        <v>40</v>
      </c>
      <c r="F4" s="33">
        <v>2.1</v>
      </c>
      <c r="G4" s="28">
        <v>5.8</v>
      </c>
      <c r="H4" s="28">
        <v>3.39</v>
      </c>
      <c r="I4" s="36">
        <v>78</v>
      </c>
      <c r="J4" s="33">
        <v>2.2</v>
      </c>
      <c r="K4" s="28">
        <v>3.92</v>
      </c>
      <c r="L4" s="28">
        <v>5.49</v>
      </c>
      <c r="M4" s="36">
        <v>116</v>
      </c>
      <c r="N4" s="33">
        <v>0.9</v>
      </c>
      <c r="O4" s="28">
        <v>2</v>
      </c>
      <c r="P4" s="28">
        <v>3.05</v>
      </c>
    </row>
    <row r="5" spans="1:16" ht="12.75">
      <c r="A5" s="24">
        <v>3</v>
      </c>
      <c r="B5" s="33">
        <v>3</v>
      </c>
      <c r="C5" s="28">
        <v>7.48</v>
      </c>
      <c r="D5" s="28">
        <v>3.88</v>
      </c>
      <c r="E5" s="36">
        <v>41</v>
      </c>
      <c r="F5" s="33">
        <v>3.5</v>
      </c>
      <c r="G5" s="28">
        <v>10.54</v>
      </c>
      <c r="H5" s="28">
        <v>4.73</v>
      </c>
      <c r="I5" s="36">
        <v>79</v>
      </c>
      <c r="J5" s="33">
        <v>2.2</v>
      </c>
      <c r="K5" s="28">
        <v>2.79</v>
      </c>
      <c r="L5" s="28">
        <v>5.93</v>
      </c>
      <c r="M5" s="36">
        <v>117</v>
      </c>
      <c r="N5" s="33">
        <v>1.8</v>
      </c>
      <c r="O5" s="28">
        <v>4.95</v>
      </c>
      <c r="P5" s="28">
        <v>4.03</v>
      </c>
    </row>
    <row r="6" spans="1:16" ht="12.75">
      <c r="A6" s="24">
        <v>4</v>
      </c>
      <c r="B6" s="33">
        <v>3.1</v>
      </c>
      <c r="C6" s="28">
        <v>8.8</v>
      </c>
      <c r="D6" s="28">
        <v>3.5</v>
      </c>
      <c r="E6" s="36">
        <v>42</v>
      </c>
      <c r="F6" s="33">
        <v>3.6</v>
      </c>
      <c r="G6" s="28">
        <v>10.54</v>
      </c>
      <c r="H6" s="28">
        <v>4.73</v>
      </c>
      <c r="I6" s="36">
        <v>80</v>
      </c>
      <c r="J6" s="33">
        <v>2.3</v>
      </c>
      <c r="K6" s="28">
        <v>3.32</v>
      </c>
      <c r="L6" s="28">
        <v>5.93</v>
      </c>
      <c r="M6" s="36">
        <v>118</v>
      </c>
      <c r="N6" s="33">
        <v>2.6</v>
      </c>
      <c r="O6" s="28">
        <v>5.38</v>
      </c>
      <c r="P6" s="28">
        <v>3.83</v>
      </c>
    </row>
    <row r="7" spans="1:16" ht="12.75">
      <c r="A7" s="24">
        <v>5</v>
      </c>
      <c r="B7" s="33">
        <v>3.2</v>
      </c>
      <c r="C7" s="28">
        <v>6.75</v>
      </c>
      <c r="D7" s="28">
        <v>3.87</v>
      </c>
      <c r="E7" s="36">
        <v>43</v>
      </c>
      <c r="F7" s="33">
        <v>3.2</v>
      </c>
      <c r="G7" s="28">
        <v>8.12</v>
      </c>
      <c r="H7" s="28">
        <v>3.81</v>
      </c>
      <c r="I7" s="36">
        <v>81</v>
      </c>
      <c r="J7" s="33">
        <v>2</v>
      </c>
      <c r="K7" s="28">
        <v>3.37</v>
      </c>
      <c r="L7" s="28">
        <v>3.86</v>
      </c>
      <c r="M7" s="36">
        <v>119</v>
      </c>
      <c r="N7" s="33">
        <v>1.6</v>
      </c>
      <c r="O7" s="28">
        <v>4.95</v>
      </c>
      <c r="P7" s="28">
        <v>3.65</v>
      </c>
    </row>
    <row r="8" spans="1:16" ht="12.75">
      <c r="A8" s="24">
        <v>6</v>
      </c>
      <c r="B8" s="33">
        <v>2.1</v>
      </c>
      <c r="C8" s="28">
        <v>3.64</v>
      </c>
      <c r="D8" s="28">
        <v>3.83</v>
      </c>
      <c r="E8" s="36">
        <v>44</v>
      </c>
      <c r="F8" s="33">
        <v>3.4</v>
      </c>
      <c r="G8" s="28">
        <v>13.39</v>
      </c>
      <c r="H8" s="28">
        <v>3.94</v>
      </c>
      <c r="I8" s="36">
        <v>82</v>
      </c>
      <c r="J8" s="33">
        <v>1.6</v>
      </c>
      <c r="K8" s="28">
        <v>3.85</v>
      </c>
      <c r="L8" s="28">
        <v>3.03</v>
      </c>
      <c r="M8" s="36">
        <v>120</v>
      </c>
      <c r="N8" s="33">
        <v>1.6</v>
      </c>
      <c r="O8" s="28">
        <v>4.85</v>
      </c>
      <c r="P8" s="28">
        <v>3.11</v>
      </c>
    </row>
    <row r="9" spans="1:16" ht="12.75">
      <c r="A9" s="24">
        <v>7</v>
      </c>
      <c r="B9" s="33">
        <v>2.3</v>
      </c>
      <c r="C9" s="28">
        <v>4.32</v>
      </c>
      <c r="D9" s="28">
        <v>3.81</v>
      </c>
      <c r="E9" s="36">
        <v>45</v>
      </c>
      <c r="F9" s="33">
        <v>2.8</v>
      </c>
      <c r="G9" s="28">
        <v>6.75</v>
      </c>
      <c r="H9" s="28">
        <v>3.57</v>
      </c>
      <c r="I9" s="36">
        <v>83</v>
      </c>
      <c r="J9" s="33">
        <v>1.6</v>
      </c>
      <c r="K9" s="28">
        <v>3.85</v>
      </c>
      <c r="L9" s="28">
        <v>3.72</v>
      </c>
      <c r="M9" s="36">
        <v>121</v>
      </c>
      <c r="N9" s="33">
        <v>2.9</v>
      </c>
      <c r="O9" s="28">
        <v>8.96</v>
      </c>
      <c r="P9" s="28">
        <v>4.16</v>
      </c>
    </row>
    <row r="10" spans="1:16" ht="12.75">
      <c r="A10" s="24">
        <v>8</v>
      </c>
      <c r="B10" s="33">
        <v>3</v>
      </c>
      <c r="C10" s="28">
        <v>8.15</v>
      </c>
      <c r="D10" s="28">
        <v>3.9</v>
      </c>
      <c r="E10" s="36">
        <v>46</v>
      </c>
      <c r="F10" s="33">
        <v>1.6</v>
      </c>
      <c r="G10" s="28">
        <v>5.11</v>
      </c>
      <c r="H10" s="28">
        <v>6.13</v>
      </c>
      <c r="I10" s="36">
        <v>84</v>
      </c>
      <c r="J10" s="33">
        <v>1.8</v>
      </c>
      <c r="K10" s="28">
        <v>4.9</v>
      </c>
      <c r="L10" s="28">
        <v>3.46</v>
      </c>
      <c r="M10" s="36">
        <v>122</v>
      </c>
      <c r="N10" s="33">
        <v>2.6</v>
      </c>
      <c r="O10" s="28">
        <v>7.59</v>
      </c>
      <c r="P10" s="28">
        <v>4.67</v>
      </c>
    </row>
    <row r="11" spans="1:16" ht="12.75">
      <c r="A11" s="24">
        <v>9</v>
      </c>
      <c r="B11" s="33">
        <v>3.2</v>
      </c>
      <c r="C11" s="28">
        <v>13.6</v>
      </c>
      <c r="D11" s="28">
        <v>3.91</v>
      </c>
      <c r="E11" s="36">
        <v>47</v>
      </c>
      <c r="F11" s="33">
        <v>1.5</v>
      </c>
      <c r="G11" s="28">
        <v>3.64</v>
      </c>
      <c r="H11" s="28">
        <v>3.04</v>
      </c>
      <c r="I11" s="36">
        <v>85</v>
      </c>
      <c r="J11" s="33">
        <v>2.6</v>
      </c>
      <c r="K11" s="28">
        <v>4.74</v>
      </c>
      <c r="L11" s="28">
        <v>3.75</v>
      </c>
      <c r="M11" s="36">
        <v>123</v>
      </c>
      <c r="N11" s="33">
        <v>2.7</v>
      </c>
      <c r="O11" s="28">
        <v>7.8</v>
      </c>
      <c r="P11" s="28">
        <v>4.63</v>
      </c>
    </row>
    <row r="12" spans="1:16" ht="12.75">
      <c r="A12" s="24">
        <v>10</v>
      </c>
      <c r="B12" s="33">
        <v>2.3</v>
      </c>
      <c r="C12" s="28">
        <v>3.85</v>
      </c>
      <c r="D12" s="28">
        <v>3.72</v>
      </c>
      <c r="E12" s="36">
        <v>48</v>
      </c>
      <c r="F12" s="33">
        <v>1.8</v>
      </c>
      <c r="G12" s="28">
        <v>6.38</v>
      </c>
      <c r="H12" s="28">
        <v>6.13</v>
      </c>
      <c r="I12" s="36">
        <v>86</v>
      </c>
      <c r="J12" s="33">
        <v>2.5</v>
      </c>
      <c r="K12" s="28">
        <v>3.43</v>
      </c>
      <c r="L12" s="28">
        <v>3.82</v>
      </c>
      <c r="M12" s="36">
        <v>124</v>
      </c>
      <c r="N12" s="33">
        <v>3</v>
      </c>
      <c r="O12" s="28">
        <v>12.56</v>
      </c>
      <c r="P12" s="28">
        <v>4.21</v>
      </c>
    </row>
    <row r="13" spans="1:16" ht="12.75">
      <c r="A13" s="24">
        <v>11</v>
      </c>
      <c r="B13" s="33">
        <v>2.4</v>
      </c>
      <c r="C13" s="28">
        <v>5.59</v>
      </c>
      <c r="D13" s="28">
        <v>3.75</v>
      </c>
      <c r="E13" s="36">
        <v>49</v>
      </c>
      <c r="F13" s="33">
        <v>3</v>
      </c>
      <c r="G13" s="28">
        <v>7.38</v>
      </c>
      <c r="H13" s="28">
        <v>4.13</v>
      </c>
      <c r="I13" s="36">
        <v>87</v>
      </c>
      <c r="J13" s="33">
        <v>2.5</v>
      </c>
      <c r="K13" s="28">
        <v>5.96</v>
      </c>
      <c r="L13" s="28">
        <v>3.36</v>
      </c>
      <c r="M13" s="36">
        <v>125</v>
      </c>
      <c r="N13" s="33">
        <v>3</v>
      </c>
      <c r="O13" s="28">
        <v>10.43</v>
      </c>
      <c r="P13" s="28">
        <v>4.16</v>
      </c>
    </row>
    <row r="14" spans="1:16" ht="12.75">
      <c r="A14" s="24">
        <v>12</v>
      </c>
      <c r="B14" s="33">
        <v>3.1</v>
      </c>
      <c r="C14" s="28">
        <v>8.12</v>
      </c>
      <c r="D14" s="28">
        <v>4.01</v>
      </c>
      <c r="E14" s="36">
        <v>50</v>
      </c>
      <c r="F14" s="33">
        <v>2.5</v>
      </c>
      <c r="G14" s="28">
        <v>6.38</v>
      </c>
      <c r="H14" s="28">
        <v>3.75</v>
      </c>
      <c r="I14" s="36">
        <v>88</v>
      </c>
      <c r="J14" s="33">
        <v>2.8</v>
      </c>
      <c r="K14" s="28">
        <v>5.55</v>
      </c>
      <c r="L14" s="28">
        <v>3.88</v>
      </c>
      <c r="M14" s="36">
        <v>126</v>
      </c>
      <c r="N14" s="33">
        <v>2.9</v>
      </c>
      <c r="O14" s="28">
        <v>9.91</v>
      </c>
      <c r="P14" s="28">
        <v>4.81</v>
      </c>
    </row>
    <row r="15" spans="1:16" ht="12.75">
      <c r="A15" s="24">
        <v>13</v>
      </c>
      <c r="B15" s="33">
        <v>2.9</v>
      </c>
      <c r="C15" s="28">
        <v>7.8</v>
      </c>
      <c r="D15" s="28">
        <v>3.99</v>
      </c>
      <c r="E15" s="36">
        <v>51</v>
      </c>
      <c r="F15" s="33">
        <v>2.3</v>
      </c>
      <c r="G15" s="28">
        <v>2.9</v>
      </c>
      <c r="H15" s="28">
        <v>4.53</v>
      </c>
      <c r="I15" s="36">
        <v>89</v>
      </c>
      <c r="J15" s="33">
        <v>2.8</v>
      </c>
      <c r="K15" s="28">
        <v>4.19</v>
      </c>
      <c r="L15" s="28">
        <v>3.67</v>
      </c>
      <c r="M15" s="36">
        <v>127</v>
      </c>
      <c r="N15" s="33">
        <v>2.1</v>
      </c>
      <c r="O15" s="28">
        <v>7.91</v>
      </c>
      <c r="P15" s="28">
        <v>4.35</v>
      </c>
    </row>
    <row r="16" spans="1:16" ht="12.75">
      <c r="A16" s="24">
        <v>14</v>
      </c>
      <c r="B16" s="33">
        <v>2.9</v>
      </c>
      <c r="C16" s="28">
        <v>7.54</v>
      </c>
      <c r="D16" s="28">
        <v>3.93</v>
      </c>
      <c r="E16" s="36">
        <v>52</v>
      </c>
      <c r="F16" s="33">
        <v>2.3</v>
      </c>
      <c r="G16" s="28">
        <v>2.9</v>
      </c>
      <c r="H16" s="28">
        <v>5.93</v>
      </c>
      <c r="I16" s="36">
        <v>90</v>
      </c>
      <c r="J16" s="33">
        <v>2.5</v>
      </c>
      <c r="K16" s="28">
        <v>7.48</v>
      </c>
      <c r="L16" s="28">
        <v>3.87</v>
      </c>
      <c r="M16" s="36">
        <v>128</v>
      </c>
      <c r="N16" s="33">
        <v>2.8</v>
      </c>
      <c r="O16" s="28">
        <v>10.43</v>
      </c>
      <c r="P16" s="28">
        <v>4.02</v>
      </c>
    </row>
    <row r="17" spans="1:16" ht="12.75">
      <c r="A17" s="24">
        <v>15</v>
      </c>
      <c r="B17" s="33">
        <v>3</v>
      </c>
      <c r="C17" s="28">
        <v>8.8</v>
      </c>
      <c r="D17" s="28">
        <v>3.55</v>
      </c>
      <c r="E17" s="36">
        <v>53</v>
      </c>
      <c r="F17" s="33">
        <v>2.3</v>
      </c>
      <c r="G17" s="28">
        <v>4.06</v>
      </c>
      <c r="H17" s="28">
        <v>5.93</v>
      </c>
      <c r="I17" s="36">
        <v>91</v>
      </c>
      <c r="J17" s="33">
        <v>2</v>
      </c>
      <c r="K17" s="28">
        <v>5.38</v>
      </c>
      <c r="L17" s="28">
        <v>3.87</v>
      </c>
      <c r="M17" s="36">
        <v>129</v>
      </c>
      <c r="N17" s="33">
        <v>2.3</v>
      </c>
      <c r="O17" s="28">
        <v>7.59</v>
      </c>
      <c r="P17" s="28">
        <v>4.59</v>
      </c>
    </row>
    <row r="18" spans="1:16" ht="12.75">
      <c r="A18" s="24">
        <v>16</v>
      </c>
      <c r="B18" s="33">
        <v>3.3</v>
      </c>
      <c r="C18" s="28">
        <v>11.8</v>
      </c>
      <c r="D18" s="28">
        <v>3.93</v>
      </c>
      <c r="E18" s="36">
        <v>54</v>
      </c>
      <c r="F18" s="33">
        <v>2.1</v>
      </c>
      <c r="G18" s="28">
        <v>2</v>
      </c>
      <c r="H18" s="28">
        <v>6.49</v>
      </c>
      <c r="I18" s="36">
        <v>92</v>
      </c>
      <c r="J18" s="33">
        <v>1.1</v>
      </c>
      <c r="K18" s="28">
        <v>2.9</v>
      </c>
      <c r="L18" s="28">
        <v>3.03</v>
      </c>
      <c r="M18" s="36">
        <v>130</v>
      </c>
      <c r="N18" s="33">
        <v>2.2</v>
      </c>
      <c r="O18" s="28">
        <v>7.59</v>
      </c>
      <c r="P18" s="28">
        <v>4.59</v>
      </c>
    </row>
    <row r="19" spans="1:16" ht="12.75">
      <c r="A19" s="24">
        <v>17</v>
      </c>
      <c r="B19" s="33">
        <v>2.9</v>
      </c>
      <c r="C19" s="28">
        <v>6.22</v>
      </c>
      <c r="D19" s="28">
        <v>3.66</v>
      </c>
      <c r="E19" s="36">
        <v>55</v>
      </c>
      <c r="F19" s="33">
        <v>2.2</v>
      </c>
      <c r="G19" s="28">
        <v>3.9</v>
      </c>
      <c r="H19" s="28">
        <v>6.21</v>
      </c>
      <c r="I19" s="36">
        <v>93</v>
      </c>
      <c r="J19" s="33">
        <v>1.8</v>
      </c>
      <c r="K19" s="28">
        <v>5.85</v>
      </c>
      <c r="L19" s="28">
        <v>3.8</v>
      </c>
      <c r="M19" s="36">
        <v>131</v>
      </c>
      <c r="N19" s="33">
        <v>2.5</v>
      </c>
      <c r="O19" s="28">
        <v>7.69</v>
      </c>
      <c r="P19" s="28">
        <v>4.1</v>
      </c>
    </row>
    <row r="20" spans="1:16" ht="12.75">
      <c r="A20" s="24">
        <v>18</v>
      </c>
      <c r="B20" s="33">
        <v>2.3</v>
      </c>
      <c r="C20" s="28">
        <v>5.06</v>
      </c>
      <c r="D20" s="28">
        <v>4.02</v>
      </c>
      <c r="E20" s="36">
        <v>56</v>
      </c>
      <c r="F20" s="33">
        <v>3.1</v>
      </c>
      <c r="G20" s="28">
        <v>13.6</v>
      </c>
      <c r="H20" s="28">
        <v>4.14</v>
      </c>
      <c r="I20" s="36">
        <v>94</v>
      </c>
      <c r="J20" s="33">
        <v>2.1</v>
      </c>
      <c r="K20" s="28">
        <v>6.01</v>
      </c>
      <c r="L20" s="28">
        <v>3.37</v>
      </c>
      <c r="M20" s="36">
        <v>132</v>
      </c>
      <c r="N20" s="33">
        <v>3.2</v>
      </c>
      <c r="O20" s="28">
        <v>12.56</v>
      </c>
      <c r="P20" s="28">
        <v>4.21</v>
      </c>
    </row>
    <row r="21" spans="1:16" ht="12.75">
      <c r="A21" s="24">
        <v>19</v>
      </c>
      <c r="B21" s="33">
        <v>3.4</v>
      </c>
      <c r="C21" s="28">
        <v>13.39</v>
      </c>
      <c r="D21" s="28">
        <v>3.89</v>
      </c>
      <c r="E21" s="36">
        <v>57</v>
      </c>
      <c r="F21" s="33">
        <v>3</v>
      </c>
      <c r="G21" s="28">
        <v>4.06</v>
      </c>
      <c r="H21" s="28">
        <v>4.67</v>
      </c>
      <c r="I21" s="36">
        <v>95</v>
      </c>
      <c r="J21" s="33">
        <v>2.2</v>
      </c>
      <c r="K21" s="28">
        <v>6.13</v>
      </c>
      <c r="L21" s="28">
        <v>3.67</v>
      </c>
      <c r="M21" s="36">
        <v>133</v>
      </c>
      <c r="N21" s="33">
        <v>2.5</v>
      </c>
      <c r="O21" s="28">
        <v>5.48</v>
      </c>
      <c r="P21" s="28">
        <v>4.35</v>
      </c>
    </row>
    <row r="22" spans="1:16" ht="12.75">
      <c r="A22" s="24">
        <v>20</v>
      </c>
      <c r="B22" s="33">
        <v>3</v>
      </c>
      <c r="C22" s="28">
        <v>6.75</v>
      </c>
      <c r="D22" s="28">
        <v>3.92</v>
      </c>
      <c r="E22" s="36">
        <v>58</v>
      </c>
      <c r="F22" s="33">
        <v>2.8</v>
      </c>
      <c r="G22" s="28">
        <v>3.43</v>
      </c>
      <c r="H22" s="28">
        <v>4.4</v>
      </c>
      <c r="I22" s="36">
        <v>96</v>
      </c>
      <c r="J22" s="33">
        <v>1.6</v>
      </c>
      <c r="K22" s="28">
        <v>4.22</v>
      </c>
      <c r="L22" s="28">
        <v>3.07</v>
      </c>
      <c r="M22" s="36">
        <v>134</v>
      </c>
      <c r="N22" s="33">
        <v>2.8</v>
      </c>
      <c r="O22" s="28">
        <v>9.91</v>
      </c>
      <c r="P22" s="28">
        <v>4.81</v>
      </c>
    </row>
    <row r="23" spans="1:16" ht="12.75">
      <c r="A23" s="24">
        <v>21</v>
      </c>
      <c r="B23" s="33">
        <v>3</v>
      </c>
      <c r="C23" s="28">
        <v>6.32</v>
      </c>
      <c r="D23" s="28">
        <v>3.75</v>
      </c>
      <c r="E23" s="36">
        <v>59</v>
      </c>
      <c r="F23" s="33">
        <v>3.1</v>
      </c>
      <c r="G23" s="28">
        <v>5.59</v>
      </c>
      <c r="H23" s="28">
        <v>4.84</v>
      </c>
      <c r="I23" s="36">
        <v>97</v>
      </c>
      <c r="J23" s="33">
        <v>2.2</v>
      </c>
      <c r="K23" s="28">
        <v>6.01</v>
      </c>
      <c r="L23" s="28">
        <v>3.69</v>
      </c>
      <c r="M23" s="36">
        <v>135</v>
      </c>
      <c r="N23" s="33">
        <v>2.1</v>
      </c>
      <c r="O23" s="28">
        <v>6.01</v>
      </c>
      <c r="P23" s="28">
        <v>4.35</v>
      </c>
    </row>
    <row r="24" spans="1:16" ht="12.75">
      <c r="A24" s="24">
        <v>22</v>
      </c>
      <c r="B24" s="33">
        <v>2.3</v>
      </c>
      <c r="C24" s="28">
        <v>5.53</v>
      </c>
      <c r="D24" s="28">
        <v>4.03</v>
      </c>
      <c r="E24" s="36">
        <v>60</v>
      </c>
      <c r="F24" s="33">
        <v>2.8</v>
      </c>
      <c r="G24" s="28">
        <v>2.58</v>
      </c>
      <c r="H24" s="28">
        <v>4.46</v>
      </c>
      <c r="I24" s="36">
        <v>98</v>
      </c>
      <c r="J24" s="33">
        <v>2.7</v>
      </c>
      <c r="K24" s="28">
        <v>7.59</v>
      </c>
      <c r="L24" s="28">
        <v>3.88</v>
      </c>
      <c r="M24" s="36">
        <v>136</v>
      </c>
      <c r="N24" s="33">
        <v>3</v>
      </c>
      <c r="O24" s="28">
        <v>9.91</v>
      </c>
      <c r="P24" s="28">
        <v>4.81</v>
      </c>
    </row>
    <row r="25" spans="1:16" ht="12.75">
      <c r="A25" s="24">
        <v>23</v>
      </c>
      <c r="B25" s="33">
        <v>2.1</v>
      </c>
      <c r="C25" s="28">
        <v>5.64</v>
      </c>
      <c r="D25" s="28">
        <v>3.93</v>
      </c>
      <c r="E25" s="36">
        <v>61</v>
      </c>
      <c r="F25" s="33">
        <v>2.6</v>
      </c>
      <c r="G25" s="28">
        <v>3.85</v>
      </c>
      <c r="H25" s="28">
        <v>4.99</v>
      </c>
      <c r="I25" s="36">
        <v>99</v>
      </c>
      <c r="J25" s="33">
        <v>1.4</v>
      </c>
      <c r="K25" s="28">
        <v>3.79</v>
      </c>
      <c r="L25" s="28">
        <v>3.85</v>
      </c>
      <c r="M25" s="36">
        <v>137</v>
      </c>
      <c r="N25" s="33">
        <v>2.8</v>
      </c>
      <c r="O25" s="28">
        <v>9.91</v>
      </c>
      <c r="P25" s="28">
        <v>4.81</v>
      </c>
    </row>
    <row r="26" spans="1:16" ht="12.75">
      <c r="A26" s="24">
        <v>24</v>
      </c>
      <c r="B26" s="33">
        <v>2.3</v>
      </c>
      <c r="C26" s="28">
        <v>4.53</v>
      </c>
      <c r="D26" s="28">
        <v>3.99</v>
      </c>
      <c r="E26" s="36">
        <v>62</v>
      </c>
      <c r="F26" s="33">
        <v>3.2</v>
      </c>
      <c r="G26" s="28">
        <v>13.39</v>
      </c>
      <c r="H26" s="28">
        <v>6.13</v>
      </c>
      <c r="I26" s="36">
        <v>100</v>
      </c>
      <c r="J26" s="33">
        <v>2.1</v>
      </c>
      <c r="K26" s="28">
        <v>4.85</v>
      </c>
      <c r="L26" s="28">
        <v>3.84</v>
      </c>
      <c r="M26" s="36">
        <v>138</v>
      </c>
      <c r="N26" s="33">
        <v>2.9</v>
      </c>
      <c r="O26" s="28">
        <v>8.85</v>
      </c>
      <c r="P26" s="28">
        <v>4.83</v>
      </c>
    </row>
    <row r="27" spans="1:16" ht="12.75">
      <c r="A27" s="24">
        <v>25</v>
      </c>
      <c r="B27" s="33">
        <v>3.1</v>
      </c>
      <c r="C27" s="28">
        <v>10.01</v>
      </c>
      <c r="D27" s="28">
        <v>4.03</v>
      </c>
      <c r="E27" s="36">
        <v>63</v>
      </c>
      <c r="F27" s="33">
        <v>1.9</v>
      </c>
      <c r="G27" s="28">
        <v>2</v>
      </c>
      <c r="H27" s="28">
        <v>5.46</v>
      </c>
      <c r="I27" s="36">
        <v>101</v>
      </c>
      <c r="J27" s="33">
        <v>2.4</v>
      </c>
      <c r="K27" s="28">
        <v>7.69</v>
      </c>
      <c r="L27" s="28">
        <v>4.04</v>
      </c>
      <c r="M27" s="36">
        <v>139</v>
      </c>
      <c r="N27" s="33">
        <v>3</v>
      </c>
      <c r="O27" s="28">
        <v>9.91</v>
      </c>
      <c r="P27" s="28">
        <v>4.81</v>
      </c>
    </row>
    <row r="28" spans="1:30" ht="12.75">
      <c r="A28" s="24">
        <v>26</v>
      </c>
      <c r="B28" s="33">
        <v>3.1</v>
      </c>
      <c r="C28" s="28">
        <v>8.27</v>
      </c>
      <c r="D28" s="28">
        <v>3.85</v>
      </c>
      <c r="E28" s="36">
        <v>64</v>
      </c>
      <c r="F28" s="33">
        <v>2.5</v>
      </c>
      <c r="G28" s="28">
        <v>2.9</v>
      </c>
      <c r="H28" s="28">
        <v>5.93</v>
      </c>
      <c r="I28" s="36">
        <v>102</v>
      </c>
      <c r="J28" s="33">
        <v>2.1</v>
      </c>
      <c r="K28" s="28">
        <v>5.27</v>
      </c>
      <c r="L28" s="28">
        <v>3.65</v>
      </c>
      <c r="M28" s="36">
        <v>140</v>
      </c>
      <c r="N28" s="33">
        <v>2.6</v>
      </c>
      <c r="O28" s="28">
        <v>5.48</v>
      </c>
      <c r="P28" s="28">
        <v>4.35</v>
      </c>
      <c r="AA28" s="21"/>
      <c r="AB28" s="21"/>
      <c r="AC28" s="21"/>
      <c r="AD28" s="21"/>
    </row>
    <row r="29" spans="1:30" ht="12.75">
      <c r="A29" s="24">
        <v>27</v>
      </c>
      <c r="B29" s="33">
        <v>2.5</v>
      </c>
      <c r="C29" s="28">
        <v>5.48</v>
      </c>
      <c r="D29" s="28">
        <v>3.93</v>
      </c>
      <c r="E29" s="36">
        <v>65</v>
      </c>
      <c r="F29" s="33">
        <v>2.1</v>
      </c>
      <c r="G29" s="28">
        <v>2.79</v>
      </c>
      <c r="H29" s="28">
        <v>5.49</v>
      </c>
      <c r="I29" s="36">
        <v>103</v>
      </c>
      <c r="J29" s="33">
        <v>1.9</v>
      </c>
      <c r="K29" s="28">
        <v>5.59</v>
      </c>
      <c r="L29" s="28">
        <v>3.73</v>
      </c>
      <c r="M29" s="36">
        <v>141</v>
      </c>
      <c r="N29" s="33">
        <v>2.8</v>
      </c>
      <c r="O29" s="28">
        <v>8.96</v>
      </c>
      <c r="P29" s="28">
        <v>4.42</v>
      </c>
      <c r="AA29" s="21"/>
      <c r="AB29" s="21"/>
      <c r="AC29" s="21"/>
      <c r="AD29" s="21"/>
    </row>
    <row r="30" spans="1:30" ht="12.75">
      <c r="A30" s="24">
        <v>28</v>
      </c>
      <c r="B30" s="33">
        <v>2.8</v>
      </c>
      <c r="C30" s="28">
        <v>5.8</v>
      </c>
      <c r="D30" s="28">
        <v>3.89</v>
      </c>
      <c r="E30" s="36">
        <v>66</v>
      </c>
      <c r="F30" s="33">
        <v>3.1</v>
      </c>
      <c r="G30" s="28">
        <v>6.43</v>
      </c>
      <c r="H30" s="28">
        <v>4.67</v>
      </c>
      <c r="I30" s="36">
        <v>104</v>
      </c>
      <c r="J30" s="33">
        <v>1.8</v>
      </c>
      <c r="K30" s="28">
        <v>5.55</v>
      </c>
      <c r="L30" s="28">
        <v>3.85</v>
      </c>
      <c r="M30" s="36">
        <v>142</v>
      </c>
      <c r="N30" s="33">
        <v>3.1</v>
      </c>
      <c r="O30" s="28">
        <v>13.28</v>
      </c>
      <c r="P30" s="28">
        <v>4.42</v>
      </c>
      <c r="AA30" s="21"/>
      <c r="AB30" s="21"/>
      <c r="AC30" s="21"/>
      <c r="AD30" s="21"/>
    </row>
    <row r="31" spans="1:30" ht="12.75">
      <c r="A31" s="24">
        <v>29</v>
      </c>
      <c r="B31" s="33">
        <v>2.5</v>
      </c>
      <c r="C31" s="28">
        <v>5.8</v>
      </c>
      <c r="D31" s="28">
        <v>4.49</v>
      </c>
      <c r="E31" s="36">
        <v>67</v>
      </c>
      <c r="F31" s="33">
        <v>3</v>
      </c>
      <c r="G31" s="28">
        <v>5.9</v>
      </c>
      <c r="H31" s="28">
        <v>4.14</v>
      </c>
      <c r="I31" s="36">
        <v>105</v>
      </c>
      <c r="J31" s="33">
        <v>2</v>
      </c>
      <c r="K31" s="28">
        <v>5.69</v>
      </c>
      <c r="L31" s="28">
        <v>3.75</v>
      </c>
      <c r="M31" s="36">
        <v>143</v>
      </c>
      <c r="N31" s="33">
        <v>3.3</v>
      </c>
      <c r="O31" s="28">
        <v>18.77</v>
      </c>
      <c r="P31" s="28">
        <v>4.63</v>
      </c>
      <c r="AA31" s="21"/>
      <c r="AB31" s="21"/>
      <c r="AC31" s="21"/>
      <c r="AD31" s="21"/>
    </row>
    <row r="32" spans="1:30" ht="12.75">
      <c r="A32" s="24">
        <v>30</v>
      </c>
      <c r="B32" s="33">
        <v>2.5</v>
      </c>
      <c r="C32" s="28">
        <v>5.12</v>
      </c>
      <c r="D32" s="28">
        <v>4.49</v>
      </c>
      <c r="E32" s="36">
        <v>68</v>
      </c>
      <c r="F32" s="33">
        <v>3.1</v>
      </c>
      <c r="G32" s="28">
        <v>6.8</v>
      </c>
      <c r="H32" s="28">
        <v>4.84</v>
      </c>
      <c r="I32" s="36">
        <v>106</v>
      </c>
      <c r="J32" s="33">
        <v>2.4</v>
      </c>
      <c r="K32" s="28">
        <v>5.32</v>
      </c>
      <c r="L32" s="28">
        <v>3.45</v>
      </c>
      <c r="M32" s="36">
        <v>144</v>
      </c>
      <c r="N32" s="33">
        <v>3.1</v>
      </c>
      <c r="O32" s="28">
        <v>9.59</v>
      </c>
      <c r="P32" s="28">
        <v>4.7</v>
      </c>
      <c r="AA32" s="21"/>
      <c r="AB32" s="21"/>
      <c r="AC32" s="21"/>
      <c r="AD32" s="21"/>
    </row>
    <row r="33" spans="1:30" ht="12.75">
      <c r="A33" s="24">
        <v>31</v>
      </c>
      <c r="B33" s="33">
        <v>3.3</v>
      </c>
      <c r="C33" s="28">
        <v>13.39</v>
      </c>
      <c r="D33" s="28">
        <v>4.17</v>
      </c>
      <c r="E33" s="36">
        <v>69</v>
      </c>
      <c r="F33" s="33">
        <v>2.8</v>
      </c>
      <c r="G33" s="28">
        <v>3.9</v>
      </c>
      <c r="H33" s="28">
        <v>4.46</v>
      </c>
      <c r="I33" s="36">
        <v>107</v>
      </c>
      <c r="J33" s="33">
        <v>1.4</v>
      </c>
      <c r="K33" s="28">
        <v>2.58</v>
      </c>
      <c r="L33" s="28">
        <v>4.01</v>
      </c>
      <c r="M33" s="36">
        <v>145</v>
      </c>
      <c r="N33" s="33">
        <v>3</v>
      </c>
      <c r="O33" s="28">
        <v>15.52</v>
      </c>
      <c r="P33" s="28">
        <v>4.65</v>
      </c>
      <c r="AA33" s="21"/>
      <c r="AB33" s="21"/>
      <c r="AC33" s="21"/>
      <c r="AD33" s="21"/>
    </row>
    <row r="34" spans="1:30" ht="12.75">
      <c r="A34" s="24">
        <v>32</v>
      </c>
      <c r="B34" s="33">
        <v>3</v>
      </c>
      <c r="C34" s="28">
        <v>8.12</v>
      </c>
      <c r="D34" s="28">
        <v>4.13</v>
      </c>
      <c r="E34" s="36">
        <v>70</v>
      </c>
      <c r="F34" s="33">
        <v>2.6</v>
      </c>
      <c r="G34" s="28">
        <v>2.79</v>
      </c>
      <c r="H34" s="28">
        <v>4.99</v>
      </c>
      <c r="I34" s="36">
        <v>108</v>
      </c>
      <c r="J34" s="33">
        <v>1.9</v>
      </c>
      <c r="K34" s="28">
        <v>5.8</v>
      </c>
      <c r="L34" s="28">
        <v>3.85</v>
      </c>
      <c r="M34" s="36">
        <v>146</v>
      </c>
      <c r="N34" s="33">
        <v>2.7</v>
      </c>
      <c r="O34" s="28">
        <v>6.48</v>
      </c>
      <c r="P34" s="28">
        <v>4.99</v>
      </c>
      <c r="AA34" s="21"/>
      <c r="AB34" s="21"/>
      <c r="AC34" s="21"/>
      <c r="AD34" s="21"/>
    </row>
    <row r="35" spans="1:30" ht="12.75">
      <c r="A35" s="24">
        <v>33</v>
      </c>
      <c r="B35" s="33">
        <v>2.9</v>
      </c>
      <c r="C35" s="28">
        <v>3.79</v>
      </c>
      <c r="D35" s="28">
        <v>3.94</v>
      </c>
      <c r="E35" s="36">
        <v>71</v>
      </c>
      <c r="F35" s="33">
        <v>3.1</v>
      </c>
      <c r="G35" s="28">
        <v>7.96</v>
      </c>
      <c r="H35" s="28">
        <v>4.84</v>
      </c>
      <c r="I35" s="36">
        <v>109</v>
      </c>
      <c r="J35" s="33">
        <v>2.3</v>
      </c>
      <c r="K35" s="28">
        <v>5.25</v>
      </c>
      <c r="L35" s="28">
        <v>3.55</v>
      </c>
      <c r="M35" s="36">
        <v>147</v>
      </c>
      <c r="N35" s="33">
        <v>3.2</v>
      </c>
      <c r="O35" s="28">
        <v>16.97</v>
      </c>
      <c r="P35" s="28">
        <v>4.99</v>
      </c>
      <c r="AA35" s="21"/>
      <c r="AB35" s="21"/>
      <c r="AC35" s="21"/>
      <c r="AD35" s="21"/>
    </row>
    <row r="36" spans="1:30" ht="12.75">
      <c r="A36" s="24">
        <v>34</v>
      </c>
      <c r="B36" s="33">
        <v>2.7</v>
      </c>
      <c r="C36" s="28">
        <v>3.95</v>
      </c>
      <c r="D36" s="28">
        <v>3.96</v>
      </c>
      <c r="E36" s="36">
        <v>72</v>
      </c>
      <c r="F36" s="33">
        <v>1.9</v>
      </c>
      <c r="G36" s="28">
        <v>3.79</v>
      </c>
      <c r="H36" s="28">
        <v>5.46</v>
      </c>
      <c r="I36" s="36">
        <v>110</v>
      </c>
      <c r="J36" s="33">
        <v>1.6</v>
      </c>
      <c r="K36" s="28">
        <v>5.25</v>
      </c>
      <c r="L36" s="28">
        <v>3.25</v>
      </c>
      <c r="M36" s="36">
        <v>148</v>
      </c>
      <c r="N36" s="33">
        <v>3.5</v>
      </c>
      <c r="O36" s="28">
        <v>18.77</v>
      </c>
      <c r="P36" s="28">
        <v>3.89</v>
      </c>
      <c r="AA36" s="21"/>
      <c r="AB36" s="21"/>
      <c r="AC36" s="21"/>
      <c r="AD36" s="21"/>
    </row>
    <row r="37" spans="1:30" ht="12.75">
      <c r="A37" s="24">
        <v>35</v>
      </c>
      <c r="B37" s="33">
        <v>1.8</v>
      </c>
      <c r="C37" s="28">
        <v>3.27</v>
      </c>
      <c r="D37" s="28">
        <v>6.13</v>
      </c>
      <c r="E37" s="36">
        <v>73</v>
      </c>
      <c r="F37" s="33">
        <v>3</v>
      </c>
      <c r="G37" s="28">
        <v>6.9</v>
      </c>
      <c r="H37" s="28">
        <v>6.13</v>
      </c>
      <c r="I37" s="36">
        <v>111</v>
      </c>
      <c r="J37" s="33">
        <v>2.1</v>
      </c>
      <c r="K37" s="28">
        <v>5.74</v>
      </c>
      <c r="L37" s="28">
        <v>3.43</v>
      </c>
      <c r="M37" s="36">
        <v>149</v>
      </c>
      <c r="N37" s="33">
        <v>3.3</v>
      </c>
      <c r="O37" s="28">
        <v>16.97</v>
      </c>
      <c r="P37" s="28">
        <v>3.95</v>
      </c>
      <c r="AA37" s="21"/>
      <c r="AB37" s="21"/>
      <c r="AC37" s="21"/>
      <c r="AD37" s="21"/>
    </row>
    <row r="38" spans="1:30" ht="12.75">
      <c r="A38" s="24">
        <v>36</v>
      </c>
      <c r="B38" s="33">
        <v>1.4</v>
      </c>
      <c r="C38" s="28">
        <v>3.64</v>
      </c>
      <c r="D38" s="28">
        <v>3.04</v>
      </c>
      <c r="E38" s="36">
        <v>74</v>
      </c>
      <c r="F38" s="33">
        <v>2.6</v>
      </c>
      <c r="G38" s="28">
        <v>2.9</v>
      </c>
      <c r="H38" s="28">
        <v>4.99</v>
      </c>
      <c r="I38" s="36">
        <v>112</v>
      </c>
      <c r="J38" s="33">
        <v>2.3</v>
      </c>
      <c r="K38" s="28">
        <v>5.59</v>
      </c>
      <c r="L38" s="28">
        <v>3.67</v>
      </c>
      <c r="M38" s="36">
        <v>150</v>
      </c>
      <c r="N38" s="33">
        <v>3.4</v>
      </c>
      <c r="O38" s="28">
        <v>17.92</v>
      </c>
      <c r="P38" s="28">
        <v>4.33</v>
      </c>
      <c r="AA38" s="21"/>
      <c r="AB38" s="21"/>
      <c r="AC38" s="21"/>
      <c r="AD38" s="21"/>
    </row>
    <row r="39" spans="1:30" ht="12.75">
      <c r="A39" s="24">
        <v>37</v>
      </c>
      <c r="B39" s="33">
        <v>2</v>
      </c>
      <c r="C39" s="28">
        <v>4.53</v>
      </c>
      <c r="D39" s="28">
        <v>3.93</v>
      </c>
      <c r="E39" s="36">
        <v>75</v>
      </c>
      <c r="F39" s="33">
        <v>2.8</v>
      </c>
      <c r="G39" s="28">
        <v>4.06</v>
      </c>
      <c r="H39" s="28">
        <v>4.4</v>
      </c>
      <c r="I39" s="36">
        <v>113</v>
      </c>
      <c r="J39" s="33">
        <v>2.3</v>
      </c>
      <c r="K39" s="28">
        <v>5.32</v>
      </c>
      <c r="L39" s="28">
        <v>3.64</v>
      </c>
      <c r="M39" s="29"/>
      <c r="N39" s="29"/>
      <c r="O39" s="29"/>
      <c r="P39" s="29"/>
      <c r="AA39" s="21"/>
      <c r="AB39" s="21"/>
      <c r="AC39" s="21"/>
      <c r="AD39" s="21"/>
    </row>
    <row r="40" spans="1:30" ht="12.75">
      <c r="A40" s="25">
        <v>38</v>
      </c>
      <c r="B40" s="34">
        <v>3</v>
      </c>
      <c r="C40" s="31">
        <v>8.12</v>
      </c>
      <c r="D40" s="31">
        <v>4.22</v>
      </c>
      <c r="E40" s="37">
        <v>76</v>
      </c>
      <c r="F40" s="34">
        <v>3</v>
      </c>
      <c r="G40" s="31">
        <v>5.48</v>
      </c>
      <c r="H40" s="31">
        <v>4.73</v>
      </c>
      <c r="I40" s="37">
        <v>114</v>
      </c>
      <c r="J40" s="34">
        <v>1.4</v>
      </c>
      <c r="K40" s="31">
        <v>3.32</v>
      </c>
      <c r="L40" s="31">
        <v>3.45</v>
      </c>
      <c r="M40" s="30"/>
      <c r="N40" s="30"/>
      <c r="O40" s="30"/>
      <c r="P40" s="30"/>
      <c r="AA40" s="21"/>
      <c r="AB40" s="21"/>
      <c r="AC40" s="21"/>
      <c r="AD40" s="21"/>
    </row>
    <row r="41" spans="27:30" ht="12.75">
      <c r="AA41" s="21"/>
      <c r="AB41" s="21"/>
      <c r="AC41" s="21"/>
      <c r="AD41" s="21"/>
    </row>
    <row r="42" spans="27:30" ht="12.75">
      <c r="AA42" s="21"/>
      <c r="AB42" s="21"/>
      <c r="AC42" s="21"/>
      <c r="AD42" s="21"/>
    </row>
    <row r="43" spans="27:30" ht="12.75">
      <c r="AA43" s="21"/>
      <c r="AB43" s="21"/>
      <c r="AC43" s="21"/>
      <c r="AD43" s="21"/>
    </row>
    <row r="44" spans="27:30" ht="12.75">
      <c r="AA44" s="21"/>
      <c r="AB44" s="21"/>
      <c r="AC44" s="21"/>
      <c r="AD44" s="21"/>
    </row>
    <row r="45" spans="27:30" ht="12.75">
      <c r="AA45" s="21"/>
      <c r="AB45" s="21"/>
      <c r="AC45" s="21"/>
      <c r="AD45" s="21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them</dc:creator>
  <cp:keywords/>
  <dc:description/>
  <cp:lastModifiedBy>User</cp:lastModifiedBy>
  <cp:lastPrinted>2007-07-31T22:31:40Z</cp:lastPrinted>
  <dcterms:created xsi:type="dcterms:W3CDTF">2006-09-24T06:44:48Z</dcterms:created>
  <dcterms:modified xsi:type="dcterms:W3CDTF">2009-07-20T06:03:23Z</dcterms:modified>
  <cp:category/>
  <cp:version/>
  <cp:contentType/>
  <cp:contentStatus/>
</cp:coreProperties>
</file>