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635" windowHeight="2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<sst xmlns="http://schemas.openxmlformats.org/spreadsheetml/2006/main" count="143" uniqueCount="95">
  <si>
    <t xml:space="preserve"> + AR</t>
  </si>
  <si>
    <t xml:space="preserve"> + AP</t>
  </si>
  <si>
    <t xml:space="preserve"> + CB</t>
  </si>
  <si>
    <t>doanh thu</t>
  </si>
  <si>
    <t xml:space="preserve"> </t>
  </si>
  <si>
    <t>nam</t>
  </si>
  <si>
    <t>MMTB</t>
  </si>
  <si>
    <t>1.Doanh thu</t>
  </si>
  <si>
    <t>4.CP QL BH</t>
  </si>
  <si>
    <t>5.EBIT</t>
  </si>
  <si>
    <t>7.EBT</t>
  </si>
  <si>
    <t>9.EAT</t>
  </si>
  <si>
    <t>AR</t>
  </si>
  <si>
    <t>Delta(AR)</t>
  </si>
  <si>
    <t>AP</t>
  </si>
  <si>
    <t>Delta(AP)</t>
  </si>
  <si>
    <t>CB</t>
  </si>
  <si>
    <t>Delta(CB)</t>
  </si>
  <si>
    <t>Bảng thông số dự án</t>
  </si>
  <si>
    <t xml:space="preserve"> + Đất đai</t>
  </si>
  <si>
    <t xml:space="preserve"> + Máy móc thiết bị</t>
  </si>
  <si>
    <t xml:space="preserve"> + Thời gian hữu dụng của MMTB</t>
  </si>
  <si>
    <t xml:space="preserve"> + Số năm khai thác</t>
  </si>
  <si>
    <t xml:space="preserve"> + Vốn vay</t>
  </si>
  <si>
    <t xml:space="preserve"> + Lãi vay</t>
  </si>
  <si>
    <t xml:space="preserve"> + Thời hạn vay</t>
  </si>
  <si>
    <t xml:space="preserve"> + Năng lực sản xuất</t>
  </si>
  <si>
    <t xml:space="preserve"> + Giá bán</t>
  </si>
  <si>
    <t>Năm 1</t>
  </si>
  <si>
    <t>Năm 2</t>
  </si>
  <si>
    <t>Năm 3</t>
  </si>
  <si>
    <t xml:space="preserve"> + Công suất hoạt động</t>
  </si>
  <si>
    <t xml:space="preserve"> + Chi phí đầu vào trực tiếp</t>
  </si>
  <si>
    <t xml:space="preserve"> + Chi phí QL&amp;BH</t>
  </si>
  <si>
    <t xml:space="preserve"> + Thuế TNDN</t>
  </si>
  <si>
    <t xml:space="preserve"> + Suất chiết khấu</t>
  </si>
  <si>
    <t xml:space="preserve"> + Lạm phát</t>
  </si>
  <si>
    <t>Doanh thu</t>
  </si>
  <si>
    <t>triệu đ/sp</t>
  </si>
  <si>
    <t>sp/năm</t>
  </si>
  <si>
    <t>năm (trả đều hàng kỳ)</t>
  </si>
  <si>
    <t>triệu đồng</t>
  </si>
  <si>
    <t>năm (k/h đều)</t>
  </si>
  <si>
    <t>khoản mua hàng năm</t>
  </si>
  <si>
    <t>năm</t>
  </si>
  <si>
    <t>chi phí đầu tư</t>
  </si>
  <si>
    <t>Bảng kế hoạch đầu tư</t>
  </si>
  <si>
    <t xml:space="preserve">                       Năm
Khoản mục</t>
  </si>
  <si>
    <t>Đất đai</t>
  </si>
  <si>
    <t>Tổng</t>
  </si>
  <si>
    <t>Bảng kế hoạch khấu hao</t>
  </si>
  <si>
    <t>Giá trị còn lại cuối kỳ</t>
  </si>
  <si>
    <t>Khấu hao tích lũy</t>
  </si>
  <si>
    <t>Khấu hao trong kỳ</t>
  </si>
  <si>
    <t>Giá trị còn lại đầu kỳ</t>
  </si>
  <si>
    <t>Dư nợ đầu kỳ</t>
  </si>
  <si>
    <t>Dư nợ cuối kỳ</t>
  </si>
  <si>
    <t>Trả ngân hàng</t>
  </si>
  <si>
    <t xml:space="preserve"> +Trả gốc</t>
  </si>
  <si>
    <t xml:space="preserve"> +Trả lãi</t>
  </si>
  <si>
    <t>Kế hoạch lãi lỗ của dự án</t>
  </si>
  <si>
    <t>2.Giá vốn hàng bán</t>
  </si>
  <si>
    <t>3.Lãi gộp</t>
  </si>
  <si>
    <t>6.Lãi vay</t>
  </si>
  <si>
    <t>8.Thuế TN</t>
  </si>
  <si>
    <t>Bảng thay đổi nhu cầu VLĐ</t>
  </si>
  <si>
    <t>Ngân lưu tài chính dự án (quan điểm AEPV)</t>
  </si>
  <si>
    <t xml:space="preserve"> +Doanh thu</t>
  </si>
  <si>
    <t xml:space="preserve"> +Delta(AR)</t>
  </si>
  <si>
    <t xml:space="preserve"> +Thanh lý đất</t>
  </si>
  <si>
    <t xml:space="preserve"> +Thanh lý MMTB</t>
  </si>
  <si>
    <t>Tổng thu</t>
  </si>
  <si>
    <t xml:space="preserve"> + Mua đất</t>
  </si>
  <si>
    <t xml:space="preserve"> + MMTB</t>
  </si>
  <si>
    <t>2. CHI</t>
  </si>
  <si>
    <t>1. THU</t>
  </si>
  <si>
    <t xml:space="preserve"> + Chi phí đầu vào trực tiếp</t>
  </si>
  <si>
    <t xml:space="preserve"> + Chi phí QLBH</t>
  </si>
  <si>
    <t xml:space="preserve"> + Delta(AP)</t>
  </si>
  <si>
    <t xml:space="preserve"> + Delta(CB)</t>
  </si>
  <si>
    <t xml:space="preserve"> + Thuế TN</t>
  </si>
  <si>
    <t>Tổng chi</t>
  </si>
  <si>
    <t>3. RÒNG</t>
  </si>
  <si>
    <t xml:space="preserve"> + CP đầu vào trực tiếp</t>
  </si>
  <si>
    <t xml:space="preserve"> + Khấu hao</t>
  </si>
  <si>
    <t>Ngân lưu tài chính dự án (quan điểm TIP)</t>
  </si>
  <si>
    <t>Ngân lưu tài chính dự án (quan điểm EPV)</t>
  </si>
  <si>
    <t xml:space="preserve"> +Vốn vay</t>
  </si>
  <si>
    <t xml:space="preserve"> + Trả ngân hàng (gốc+lãi)</t>
  </si>
  <si>
    <r>
      <t xml:space="preserve">Kế hoạch vay và trả nợ </t>
    </r>
    <r>
      <rPr>
        <i/>
        <sz val="20"/>
        <color indexed="30"/>
        <rFont val="Calibri"/>
        <family val="2"/>
      </rPr>
      <t>(pp kỳ khoản giảm dần)</t>
    </r>
  </si>
  <si>
    <t>Các em xem thao tác rồi thực hành phân tích trên excel</t>
  </si>
  <si>
    <t>Chúc học tốt.</t>
  </si>
  <si>
    <t>T. Luân.</t>
  </si>
  <si>
    <t>Ngày 09.08.2013</t>
  </si>
  <si>
    <t>THE END :-)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</si>
</sst>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30"/>
      <name val="Calibri"/>
      <family val="2"/>
    </font>
    <font>
      <i/>
      <sz val="20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20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8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36" fillId="9" borderId="11" xfId="0" applyFont="1" applyFill="1" applyBorder="1" applyAlignment="1">
      <alignment wrapText="1"/>
    </xf>
    <xf numFmtId="0" fontId="36" fillId="9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3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showGridLines="0" tabSelected="1"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6" width="11.00390625" style="0" customWidth="1"/>
  </cols>
  <sheetData>
    <row r="1" ht="26.25">
      <c r="A1" s="2" t="s">
        <v>18</v>
      </c>
    </row>
    <row r="2" spans="1:5" ht="15">
      <c r="A2" t="s">
        <v>19</v>
      </c>
      <c r="D2">
        <v>3500</v>
      </c>
      <c r="E2" t="s">
        <v>41</v>
      </c>
    </row>
    <row r="3" spans="1:5" ht="15">
      <c r="A3" t="s">
        <v>20</v>
      </c>
      <c r="D3">
        <v>4000</v>
      </c>
      <c r="E3" t="s">
        <v>41</v>
      </c>
    </row>
    <row r="4" spans="1:5" ht="15">
      <c r="A4" t="s">
        <v>21</v>
      </c>
      <c r="D4">
        <v>4</v>
      </c>
      <c r="E4" t="s">
        <v>42</v>
      </c>
    </row>
    <row r="5" spans="1:5" ht="15">
      <c r="A5" t="s">
        <v>0</v>
      </c>
      <c r="D5" s="1">
        <v>0.15</v>
      </c>
      <c r="E5" t="s">
        <v>3</v>
      </c>
    </row>
    <row r="6" spans="1:5" ht="15">
      <c r="A6" t="s">
        <v>1</v>
      </c>
      <c r="D6" s="1">
        <v>0.2</v>
      </c>
      <c r="E6" t="s">
        <v>43</v>
      </c>
    </row>
    <row r="7" spans="1:5" ht="15">
      <c r="A7" t="s">
        <v>2</v>
      </c>
      <c r="D7" s="1">
        <v>0.1</v>
      </c>
      <c r="E7" t="s">
        <v>43</v>
      </c>
    </row>
    <row r="8" spans="1:5" ht="15">
      <c r="A8" t="s">
        <v>22</v>
      </c>
      <c r="D8">
        <v>3</v>
      </c>
      <c r="E8" t="s">
        <v>44</v>
      </c>
    </row>
    <row r="9" spans="1:5" ht="15">
      <c r="A9" t="s">
        <v>23</v>
      </c>
      <c r="D9" s="1">
        <v>0.35</v>
      </c>
      <c r="E9" t="s">
        <v>45</v>
      </c>
    </row>
    <row r="10" spans="1:5" ht="15">
      <c r="A10" t="s">
        <v>24</v>
      </c>
      <c r="D10" s="1">
        <v>0.14</v>
      </c>
      <c r="E10" t="s">
        <v>44</v>
      </c>
    </row>
    <row r="11" spans="1:5" ht="15">
      <c r="A11" t="s">
        <v>25</v>
      </c>
      <c r="D11">
        <v>3</v>
      </c>
      <c r="E11" t="s">
        <v>40</v>
      </c>
    </row>
    <row r="12" spans="1:5" ht="15">
      <c r="A12" t="s">
        <v>26</v>
      </c>
      <c r="D12">
        <v>17000</v>
      </c>
      <c r="E12" t="s">
        <v>39</v>
      </c>
    </row>
    <row r="13" spans="1:5" ht="15">
      <c r="A13" t="s">
        <v>4</v>
      </c>
      <c r="C13" s="4" t="s">
        <v>28</v>
      </c>
      <c r="D13" s="4" t="s">
        <v>29</v>
      </c>
      <c r="E13" s="4" t="s">
        <v>30</v>
      </c>
    </row>
    <row r="14" spans="1:5" ht="15">
      <c r="A14" t="s">
        <v>31</v>
      </c>
      <c r="C14" s="3">
        <v>0.7</v>
      </c>
      <c r="D14" s="3">
        <v>0.9</v>
      </c>
      <c r="E14" s="3">
        <v>1</v>
      </c>
    </row>
    <row r="15" spans="1:5" ht="15">
      <c r="A15" t="s">
        <v>27</v>
      </c>
      <c r="D15">
        <v>0.48</v>
      </c>
      <c r="E15" t="s">
        <v>38</v>
      </c>
    </row>
    <row r="16" spans="1:5" ht="15">
      <c r="A16" t="s">
        <v>4</v>
      </c>
      <c r="C16" s="4" t="s">
        <v>28</v>
      </c>
      <c r="D16" s="4" t="s">
        <v>29</v>
      </c>
      <c r="E16" s="4" t="s">
        <v>30</v>
      </c>
    </row>
    <row r="17" spans="1:6" ht="15">
      <c r="A17" t="s">
        <v>32</v>
      </c>
      <c r="C17" s="5">
        <v>0.16</v>
      </c>
      <c r="D17" s="5">
        <v>0.15</v>
      </c>
      <c r="E17" s="5">
        <v>0.14</v>
      </c>
      <c r="F17" t="s">
        <v>38</v>
      </c>
    </row>
    <row r="18" spans="1:5" ht="15">
      <c r="A18" t="s">
        <v>33</v>
      </c>
      <c r="D18" s="1">
        <v>0.15</v>
      </c>
      <c r="E18" t="s">
        <v>37</v>
      </c>
    </row>
    <row r="19" spans="1:4" ht="15">
      <c r="A19" t="s">
        <v>34</v>
      </c>
      <c r="D19" s="1">
        <v>0.25</v>
      </c>
    </row>
    <row r="20" spans="1:4" ht="15">
      <c r="A20" t="s">
        <v>35</v>
      </c>
      <c r="D20" s="1">
        <v>0.2</v>
      </c>
    </row>
    <row r="21" spans="1:4" ht="15">
      <c r="A21" t="s">
        <v>36</v>
      </c>
      <c r="D21" s="1">
        <v>0</v>
      </c>
    </row>
    <row r="23" ht="26.25">
      <c r="A23" s="6" t="s">
        <v>46</v>
      </c>
    </row>
    <row r="24" spans="1:6" ht="30">
      <c r="A24" s="8" t="s">
        <v>47</v>
      </c>
      <c r="B24" s="9">
        <v>0</v>
      </c>
      <c r="C24" s="9">
        <v>1</v>
      </c>
      <c r="D24" s="9">
        <v>2</v>
      </c>
      <c r="E24" s="9">
        <v>3</v>
      </c>
      <c r="F24" s="9">
        <v>4</v>
      </c>
    </row>
    <row r="25" spans="1:6" ht="18.75" customHeight="1">
      <c r="A25" s="7" t="s">
        <v>48</v>
      </c>
      <c r="B25" s="7">
        <f>D2</f>
        <v>3500</v>
      </c>
      <c r="C25" s="7"/>
      <c r="D25" s="7"/>
      <c r="E25" s="7"/>
      <c r="F25" s="7"/>
    </row>
    <row r="26" spans="1:6" ht="18.75" customHeight="1">
      <c r="A26" s="7" t="s">
        <v>6</v>
      </c>
      <c r="B26" s="7">
        <f>D3</f>
        <v>4000</v>
      </c>
      <c r="C26" s="7"/>
      <c r="D26" s="7"/>
      <c r="E26" s="7"/>
      <c r="F26" s="7"/>
    </row>
    <row r="27" spans="1:6" ht="18.75" customHeight="1">
      <c r="A27" s="7" t="s">
        <v>49</v>
      </c>
      <c r="B27" s="7">
        <f>SUM(B25:B26)</f>
        <v>7500</v>
      </c>
      <c r="C27" s="7"/>
      <c r="D27" s="7"/>
      <c r="E27" s="7"/>
      <c r="F27" s="7"/>
    </row>
    <row r="30" ht="26.25">
      <c r="A30" s="6" t="s">
        <v>50</v>
      </c>
    </row>
    <row r="31" spans="1:6" ht="30">
      <c r="A31" s="8" t="s">
        <v>47</v>
      </c>
      <c r="B31" s="9">
        <v>0</v>
      </c>
      <c r="C31" s="9">
        <v>1</v>
      </c>
      <c r="D31" s="9">
        <v>2</v>
      </c>
      <c r="E31" s="9">
        <v>3</v>
      </c>
      <c r="F31" s="9">
        <v>4</v>
      </c>
    </row>
    <row r="32" spans="1:6" ht="18.75" customHeight="1">
      <c r="A32" s="7" t="s">
        <v>54</v>
      </c>
      <c r="B32" s="11"/>
      <c r="C32" s="11">
        <f>B35</f>
        <v>4000</v>
      </c>
      <c r="D32" s="11">
        <f>C35</f>
        <v>3000</v>
      </c>
      <c r="E32" s="11">
        <f>D35</f>
        <v>2000</v>
      </c>
      <c r="F32" s="7"/>
    </row>
    <row r="33" spans="1:6" ht="18.75" customHeight="1">
      <c r="A33" s="7" t="s">
        <v>53</v>
      </c>
      <c r="B33" s="11"/>
      <c r="C33" s="11">
        <f>$C$32/$D$4</f>
        <v>1000</v>
      </c>
      <c r="D33" s="11">
        <f>$C$32/$D$4</f>
        <v>1000</v>
      </c>
      <c r="E33" s="11">
        <f>$C$32/$D$4</f>
        <v>1000</v>
      </c>
      <c r="F33" s="7"/>
    </row>
    <row r="34" spans="1:6" ht="18.75" customHeight="1">
      <c r="A34" s="7" t="s">
        <v>52</v>
      </c>
      <c r="B34" s="11"/>
      <c r="C34" s="11">
        <f>B34+C33</f>
        <v>1000</v>
      </c>
      <c r="D34" s="11">
        <f>C34+D33</f>
        <v>2000</v>
      </c>
      <c r="E34" s="11">
        <f>D34+E33</f>
        <v>3000</v>
      </c>
      <c r="F34" s="7"/>
    </row>
    <row r="35" spans="1:6" ht="18.75" customHeight="1">
      <c r="A35" s="7" t="s">
        <v>51</v>
      </c>
      <c r="B35" s="11">
        <f>D3</f>
        <v>4000</v>
      </c>
      <c r="C35" s="11">
        <f>C32-C33</f>
        <v>3000</v>
      </c>
      <c r="D35" s="11">
        <f>D32-D33</f>
        <v>2000</v>
      </c>
      <c r="E35" s="11">
        <f>E32-E33</f>
        <v>1000</v>
      </c>
      <c r="F35" s="7"/>
    </row>
    <row r="38" ht="26.25">
      <c r="A38" s="6" t="s">
        <v>89</v>
      </c>
    </row>
    <row r="39" spans="1:6" ht="30">
      <c r="A39" s="8" t="s">
        <v>47</v>
      </c>
      <c r="B39" s="9">
        <v>0</v>
      </c>
      <c r="C39" s="9">
        <v>1</v>
      </c>
      <c r="D39" s="9">
        <v>2</v>
      </c>
      <c r="E39" s="9">
        <v>3</v>
      </c>
      <c r="F39" s="9">
        <v>4</v>
      </c>
    </row>
    <row r="40" spans="1:6" ht="18.75" customHeight="1">
      <c r="A40" s="7" t="s">
        <v>55</v>
      </c>
      <c r="B40" s="11"/>
      <c r="C40" s="11">
        <f>B44</f>
        <v>2625</v>
      </c>
      <c r="D40" s="11">
        <f>C44</f>
        <v>1750</v>
      </c>
      <c r="E40" s="11">
        <f>D44</f>
        <v>875</v>
      </c>
      <c r="F40" s="7"/>
    </row>
    <row r="41" spans="1:6" ht="18.75" customHeight="1">
      <c r="A41" s="7" t="s">
        <v>57</v>
      </c>
      <c r="B41" s="11"/>
      <c r="C41" s="11">
        <f>C42+C43</f>
        <v>1242.5</v>
      </c>
      <c r="D41" s="11">
        <f>D42+D43</f>
        <v>1120</v>
      </c>
      <c r="E41" s="11">
        <f>E42+E43</f>
        <v>997.5</v>
      </c>
      <c r="F41" s="7"/>
    </row>
    <row r="42" spans="1:6" ht="18.75" customHeight="1">
      <c r="A42" s="7" t="s">
        <v>58</v>
      </c>
      <c r="B42" s="11"/>
      <c r="C42" s="11">
        <f>$C$40/$D$11</f>
        <v>875</v>
      </c>
      <c r="D42" s="11">
        <f>$C$40/$D$11</f>
        <v>875</v>
      </c>
      <c r="E42" s="11">
        <f>$C$40/$D$11</f>
        <v>875</v>
      </c>
      <c r="F42" s="7"/>
    </row>
    <row r="43" spans="1:6" ht="18.75" customHeight="1">
      <c r="A43" s="7" t="s">
        <v>59</v>
      </c>
      <c r="B43" s="11"/>
      <c r="C43" s="11">
        <f>C40*$D$10</f>
        <v>367.50000000000006</v>
      </c>
      <c r="D43" s="11">
        <f>D40*$D$10</f>
        <v>245.00000000000003</v>
      </c>
      <c r="E43" s="11">
        <f>E40*$D$10</f>
        <v>122.50000000000001</v>
      </c>
      <c r="F43" s="7"/>
    </row>
    <row r="44" spans="1:6" ht="18.75" customHeight="1">
      <c r="A44" s="7" t="s">
        <v>56</v>
      </c>
      <c r="B44" s="11">
        <f>D9*B27</f>
        <v>2625</v>
      </c>
      <c r="C44" s="11">
        <f>C40-C42</f>
        <v>1750</v>
      </c>
      <c r="D44" s="11">
        <f>D40-D42</f>
        <v>875</v>
      </c>
      <c r="E44" s="11">
        <f>E40-E42</f>
        <v>0</v>
      </c>
      <c r="F44" s="7"/>
    </row>
    <row r="47" ht="26.25">
      <c r="A47" s="6" t="s">
        <v>60</v>
      </c>
    </row>
    <row r="48" spans="1:6" ht="30">
      <c r="A48" s="8" t="s">
        <v>47</v>
      </c>
      <c r="B48" s="9">
        <v>0</v>
      </c>
      <c r="C48" s="9">
        <v>1</v>
      </c>
      <c r="D48" s="9">
        <v>2</v>
      </c>
      <c r="E48" s="9">
        <v>3</v>
      </c>
      <c r="F48" s="9">
        <v>4</v>
      </c>
    </row>
    <row r="49" spans="1:6" ht="18.75" customHeight="1">
      <c r="A49" s="7" t="s">
        <v>7</v>
      </c>
      <c r="B49" s="11"/>
      <c r="C49" s="11">
        <f>C14*$D$12*$D$15</f>
        <v>5712</v>
      </c>
      <c r="D49" s="11">
        <f>D14*$D$12*$D$15</f>
        <v>7344</v>
      </c>
      <c r="E49" s="11">
        <f>E14*$D$12*$D$15</f>
        <v>8160</v>
      </c>
      <c r="F49" s="7"/>
    </row>
    <row r="50" spans="1:6" ht="18.75" customHeight="1">
      <c r="A50" s="7" t="s">
        <v>61</v>
      </c>
      <c r="B50" s="11"/>
      <c r="C50" s="11">
        <f>SUM(C51:C52)</f>
        <v>2904</v>
      </c>
      <c r="D50" s="11">
        <f>SUM(D51:D52)</f>
        <v>3295</v>
      </c>
      <c r="E50" s="11">
        <f>SUM(E51:E52)</f>
        <v>3380</v>
      </c>
      <c r="F50" s="7"/>
    </row>
    <row r="51" spans="1:6" ht="18.75" customHeight="1">
      <c r="A51" s="7" t="s">
        <v>83</v>
      </c>
      <c r="B51" s="11"/>
      <c r="C51" s="11">
        <f>C14*$D$12*C17</f>
        <v>1904</v>
      </c>
      <c r="D51" s="11">
        <f>D14*$D$12*D17</f>
        <v>2295</v>
      </c>
      <c r="E51" s="11">
        <f>E14*$D$12*E17</f>
        <v>2380</v>
      </c>
      <c r="F51" s="7"/>
    </row>
    <row r="52" spans="1:6" ht="18.75" customHeight="1">
      <c r="A52" s="7" t="s">
        <v>84</v>
      </c>
      <c r="B52" s="11"/>
      <c r="C52" s="11">
        <f>C33</f>
        <v>1000</v>
      </c>
      <c r="D52" s="11">
        <f>D33</f>
        <v>1000</v>
      </c>
      <c r="E52" s="11">
        <f>E33</f>
        <v>1000</v>
      </c>
      <c r="F52" s="7"/>
    </row>
    <row r="53" spans="1:6" ht="18.75" customHeight="1">
      <c r="A53" s="7" t="s">
        <v>62</v>
      </c>
      <c r="B53" s="11"/>
      <c r="C53" s="11">
        <f>C49-C50</f>
        <v>2808</v>
      </c>
      <c r="D53" s="11">
        <f>D49-D50</f>
        <v>4049</v>
      </c>
      <c r="E53" s="11">
        <f>E49-E50</f>
        <v>4780</v>
      </c>
      <c r="F53" s="7"/>
    </row>
    <row r="54" spans="1:6" ht="18.75" customHeight="1">
      <c r="A54" s="7" t="s">
        <v>8</v>
      </c>
      <c r="B54" s="11"/>
      <c r="C54" s="11">
        <f>$D$18*C49</f>
        <v>856.8</v>
      </c>
      <c r="D54" s="11">
        <f>$D$18*D49</f>
        <v>1101.6</v>
      </c>
      <c r="E54" s="11">
        <f>$D$18*E49</f>
        <v>1224</v>
      </c>
      <c r="F54" s="7"/>
    </row>
    <row r="55" spans="1:6" ht="18.75" customHeight="1">
      <c r="A55" s="7" t="s">
        <v>9</v>
      </c>
      <c r="B55" s="11"/>
      <c r="C55" s="11">
        <f>C53-C54</f>
        <v>1951.2</v>
      </c>
      <c r="D55" s="11">
        <f>D53-D54</f>
        <v>2947.4</v>
      </c>
      <c r="E55" s="11">
        <f>E53-E54</f>
        <v>3556</v>
      </c>
      <c r="F55" s="7"/>
    </row>
    <row r="56" spans="1:6" ht="18.75" customHeight="1">
      <c r="A56" s="7" t="s">
        <v>63</v>
      </c>
      <c r="B56" s="11"/>
      <c r="C56" s="11">
        <f>C43</f>
        <v>367.50000000000006</v>
      </c>
      <c r="D56" s="11">
        <f>D43</f>
        <v>245.00000000000003</v>
      </c>
      <c r="E56" s="11">
        <f>E43</f>
        <v>122.50000000000001</v>
      </c>
      <c r="F56" s="7"/>
    </row>
    <row r="57" spans="1:6" ht="18.75" customHeight="1">
      <c r="A57" s="7" t="s">
        <v>10</v>
      </c>
      <c r="B57" s="11"/>
      <c r="C57" s="11">
        <f>C55-C56</f>
        <v>1583.7</v>
      </c>
      <c r="D57" s="11">
        <f>D55-D56</f>
        <v>2702.4</v>
      </c>
      <c r="E57" s="11">
        <f>E55-E56</f>
        <v>3433.5</v>
      </c>
      <c r="F57" s="7"/>
    </row>
    <row r="58" spans="1:6" ht="18.75" customHeight="1">
      <c r="A58" s="7" t="s">
        <v>64</v>
      </c>
      <c r="B58" s="11"/>
      <c r="C58" s="11">
        <f>$D$19*C57</f>
        <v>395.925</v>
      </c>
      <c r="D58" s="11">
        <f>$D$19*D57</f>
        <v>675.6</v>
      </c>
      <c r="E58" s="11">
        <f>$D$19*E57</f>
        <v>858.375</v>
      </c>
      <c r="F58" s="7"/>
    </row>
    <row r="59" spans="1:6" ht="18.75" customHeight="1">
      <c r="A59" s="7" t="s">
        <v>11</v>
      </c>
      <c r="B59" s="11"/>
      <c r="C59" s="11">
        <f>C57-C58</f>
        <v>1187.775</v>
      </c>
      <c r="D59" s="11">
        <f>D57-D58</f>
        <v>2026.8000000000002</v>
      </c>
      <c r="E59" s="11">
        <f>E57-E58</f>
        <v>2575.125</v>
      </c>
      <c r="F59" s="7"/>
    </row>
    <row r="62" ht="26.25">
      <c r="A62" s="6" t="s">
        <v>65</v>
      </c>
    </row>
    <row r="63" spans="1:6" ht="30">
      <c r="A63" s="8" t="s">
        <v>47</v>
      </c>
      <c r="B63" s="9">
        <v>0</v>
      </c>
      <c r="C63" s="9">
        <v>1</v>
      </c>
      <c r="D63" s="9">
        <v>2</v>
      </c>
      <c r="E63" s="9">
        <v>3</v>
      </c>
      <c r="F63" s="9">
        <v>4</v>
      </c>
    </row>
    <row r="64" spans="1:6" ht="18.75" customHeight="1">
      <c r="A64" s="7" t="s">
        <v>12</v>
      </c>
      <c r="B64" s="11"/>
      <c r="C64" s="11">
        <f>$D$5*C49</f>
        <v>856.8</v>
      </c>
      <c r="D64" s="11">
        <f>$D$5*D49</f>
        <v>1101.6</v>
      </c>
      <c r="E64" s="11">
        <f>$D$5*E49</f>
        <v>1224</v>
      </c>
      <c r="F64" s="7"/>
    </row>
    <row r="65" spans="1:6" ht="18.75" customHeight="1">
      <c r="A65" s="7" t="s">
        <v>13</v>
      </c>
      <c r="B65" s="11"/>
      <c r="C65" s="11">
        <f>B64-C64</f>
        <v>-856.8</v>
      </c>
      <c r="D65" s="11">
        <f>C64-D64</f>
        <v>-244.79999999999995</v>
      </c>
      <c r="E65" s="11">
        <f>D64-E64</f>
        <v>-122.40000000000009</v>
      </c>
      <c r="F65" s="11">
        <f>E64-F64</f>
        <v>1224</v>
      </c>
    </row>
    <row r="66" spans="1:6" ht="15">
      <c r="A66" s="7" t="s">
        <v>14</v>
      </c>
      <c r="B66" s="11"/>
      <c r="C66" s="11">
        <f>$D$6*(C51+C54)</f>
        <v>552.1600000000001</v>
      </c>
      <c r="D66" s="11">
        <f>$D$6*(D51+D54)</f>
        <v>679.32</v>
      </c>
      <c r="E66" s="11">
        <f>$D$6*(E51+E54)</f>
        <v>720.8000000000001</v>
      </c>
      <c r="F66" s="7"/>
    </row>
    <row r="67" spans="1:6" ht="15">
      <c r="A67" s="7" t="s">
        <v>15</v>
      </c>
      <c r="B67" s="11"/>
      <c r="C67" s="11">
        <f>B66-C66</f>
        <v>-552.1600000000001</v>
      </c>
      <c r="D67" s="11">
        <f>C66-D66</f>
        <v>-127.15999999999997</v>
      </c>
      <c r="E67" s="11">
        <f>D66-E66</f>
        <v>-41.48000000000002</v>
      </c>
      <c r="F67" s="11">
        <f>E66-F66</f>
        <v>720.8000000000001</v>
      </c>
    </row>
    <row r="68" spans="1:6" ht="15">
      <c r="A68" s="7" t="s">
        <v>16</v>
      </c>
      <c r="B68" s="11"/>
      <c r="C68" s="11">
        <f>$D$7*(C51+C54)</f>
        <v>276.08000000000004</v>
      </c>
      <c r="D68" s="11">
        <f>$D$7*(D51+D54)</f>
        <v>339.66</v>
      </c>
      <c r="E68" s="11">
        <f>$D$7*(E51+E54)</f>
        <v>360.40000000000003</v>
      </c>
      <c r="F68" s="7"/>
    </row>
    <row r="69" spans="1:6" ht="15">
      <c r="A69" s="7" t="s">
        <v>17</v>
      </c>
      <c r="B69" s="11"/>
      <c r="C69" s="11">
        <f>C68-B68</f>
        <v>276.08000000000004</v>
      </c>
      <c r="D69" s="11">
        <f>D68-C68</f>
        <v>63.579999999999984</v>
      </c>
      <c r="E69" s="11">
        <f>E68-D68</f>
        <v>20.74000000000001</v>
      </c>
      <c r="F69" s="11">
        <f>F68-E68</f>
        <v>-360.40000000000003</v>
      </c>
    </row>
    <row r="72" ht="26.25">
      <c r="A72" s="6" t="s">
        <v>66</v>
      </c>
    </row>
    <row r="73" spans="1:6" ht="30">
      <c r="A73" s="8" t="s">
        <v>47</v>
      </c>
      <c r="B73" s="9">
        <v>0</v>
      </c>
      <c r="C73" s="9">
        <v>1</v>
      </c>
      <c r="D73" s="9">
        <v>2</v>
      </c>
      <c r="E73" s="9">
        <v>3</v>
      </c>
      <c r="F73" s="9">
        <v>4</v>
      </c>
    </row>
    <row r="74" spans="1:6" ht="18.75" customHeight="1">
      <c r="A74" s="12" t="s">
        <v>75</v>
      </c>
      <c r="B74" s="11"/>
      <c r="C74" s="11"/>
      <c r="D74" s="11"/>
      <c r="E74" s="11"/>
      <c r="F74" s="11"/>
    </row>
    <row r="75" spans="1:6" ht="18.75" customHeight="1">
      <c r="A75" s="7" t="s">
        <v>67</v>
      </c>
      <c r="B75" s="11"/>
      <c r="C75" s="11">
        <f>C49</f>
        <v>5712</v>
      </c>
      <c r="D75" s="11">
        <f>D49</f>
        <v>7344</v>
      </c>
      <c r="E75" s="11">
        <f>E49</f>
        <v>8160</v>
      </c>
      <c r="F75" s="11"/>
    </row>
    <row r="76" spans="1:6" ht="18.75" customHeight="1">
      <c r="A76" s="7" t="s">
        <v>68</v>
      </c>
      <c r="B76" s="11"/>
      <c r="C76" s="11">
        <f>C65</f>
        <v>-856.8</v>
      </c>
      <c r="D76" s="11">
        <f>D65</f>
        <v>-244.79999999999995</v>
      </c>
      <c r="E76" s="11">
        <f>E65</f>
        <v>-122.40000000000009</v>
      </c>
      <c r="F76" s="11">
        <f>F65</f>
        <v>1224</v>
      </c>
    </row>
    <row r="77" spans="1:6" ht="18.75" customHeight="1">
      <c r="A77" s="7" t="s">
        <v>69</v>
      </c>
      <c r="B77" s="11"/>
      <c r="C77" s="11"/>
      <c r="D77" s="11"/>
      <c r="E77" s="11"/>
      <c r="F77" s="11">
        <f>B81</f>
        <v>3500</v>
      </c>
    </row>
    <row r="78" spans="1:6" ht="18.75" customHeight="1">
      <c r="A78" s="7" t="s">
        <v>70</v>
      </c>
      <c r="B78" s="11"/>
      <c r="C78" s="11"/>
      <c r="D78" s="11"/>
      <c r="E78" s="11"/>
      <c r="F78" s="11">
        <f>E35</f>
        <v>1000</v>
      </c>
    </row>
    <row r="79" spans="1:6" ht="18.75" customHeight="1">
      <c r="A79" s="7" t="s">
        <v>71</v>
      </c>
      <c r="B79" s="11">
        <f>SUM(B75:B78)</f>
        <v>0</v>
      </c>
      <c r="C79" s="11">
        <f>SUM(C75:C78)</f>
        <v>4855.2</v>
      </c>
      <c r="D79" s="11">
        <f>SUM(D75:D78)</f>
        <v>7099.2</v>
      </c>
      <c r="E79" s="11">
        <f>SUM(E75:E78)</f>
        <v>8037.6</v>
      </c>
      <c r="F79" s="11">
        <f>SUM(F75:F78)</f>
        <v>5724</v>
      </c>
    </row>
    <row r="80" spans="1:6" ht="18.75" customHeight="1">
      <c r="A80" s="12" t="s">
        <v>74</v>
      </c>
      <c r="B80" s="11"/>
      <c r="C80" s="11"/>
      <c r="D80" s="11"/>
      <c r="E80" s="11"/>
      <c r="F80" s="11"/>
    </row>
    <row r="81" spans="1:6" ht="18.75" customHeight="1">
      <c r="A81" s="7" t="s">
        <v>72</v>
      </c>
      <c r="B81" s="11">
        <f>D2</f>
        <v>3500</v>
      </c>
      <c r="C81" s="11"/>
      <c r="D81" s="11"/>
      <c r="E81" s="11"/>
      <c r="F81" s="11"/>
    </row>
    <row r="82" spans="1:6" ht="18.75" customHeight="1">
      <c r="A82" s="7" t="s">
        <v>73</v>
      </c>
      <c r="B82" s="11">
        <f>B35</f>
        <v>4000</v>
      </c>
      <c r="C82" s="11"/>
      <c r="D82" s="11"/>
      <c r="E82" s="11"/>
      <c r="F82" s="11"/>
    </row>
    <row r="83" spans="1:6" ht="18.75" customHeight="1">
      <c r="A83" s="7" t="s">
        <v>76</v>
      </c>
      <c r="B83" s="11"/>
      <c r="C83" s="11">
        <f>C51</f>
        <v>1904</v>
      </c>
      <c r="D83" s="11">
        <f>D51</f>
        <v>2295</v>
      </c>
      <c r="E83" s="11">
        <f>E51</f>
        <v>2380</v>
      </c>
      <c r="F83" s="11"/>
    </row>
    <row r="84" spans="1:6" ht="18.75" customHeight="1">
      <c r="A84" s="7" t="s">
        <v>77</v>
      </c>
      <c r="B84" s="11"/>
      <c r="C84" s="11">
        <f>C54</f>
        <v>856.8</v>
      </c>
      <c r="D84" s="11">
        <f>D54</f>
        <v>1101.6</v>
      </c>
      <c r="E84" s="11">
        <f>E54</f>
        <v>1224</v>
      </c>
      <c r="F84" s="11"/>
    </row>
    <row r="85" spans="1:6" ht="18.75" customHeight="1">
      <c r="A85" s="7" t="s">
        <v>78</v>
      </c>
      <c r="B85" s="11"/>
      <c r="C85" s="11">
        <f>C67</f>
        <v>-552.1600000000001</v>
      </c>
      <c r="D85" s="11">
        <f>D67</f>
        <v>-127.15999999999997</v>
      </c>
      <c r="E85" s="11">
        <f>E67</f>
        <v>-41.48000000000002</v>
      </c>
      <c r="F85" s="11">
        <f>F67</f>
        <v>720.8000000000001</v>
      </c>
    </row>
    <row r="86" spans="1:6" ht="18.75" customHeight="1">
      <c r="A86" s="7" t="s">
        <v>79</v>
      </c>
      <c r="B86" s="11"/>
      <c r="C86" s="11">
        <f>C69</f>
        <v>276.08000000000004</v>
      </c>
      <c r="D86" s="11">
        <f>D69</f>
        <v>63.579999999999984</v>
      </c>
      <c r="E86" s="11">
        <f>E69</f>
        <v>20.74000000000001</v>
      </c>
      <c r="F86" s="11">
        <f>F69</f>
        <v>-360.40000000000003</v>
      </c>
    </row>
    <row r="87" spans="1:6" ht="18.75" customHeight="1">
      <c r="A87" s="7" t="s">
        <v>80</v>
      </c>
      <c r="B87" s="11"/>
      <c r="C87" s="11">
        <f>$D$19*C55</f>
        <v>487.8</v>
      </c>
      <c r="D87" s="11">
        <f>$D$19*D55</f>
        <v>736.85</v>
      </c>
      <c r="E87" s="11">
        <f>$D$19*E55</f>
        <v>889</v>
      </c>
      <c r="F87" s="11"/>
    </row>
    <row r="88" spans="1:6" ht="18.75" customHeight="1">
      <c r="A88" s="7" t="s">
        <v>81</v>
      </c>
      <c r="B88" s="11">
        <f>SUM(B81:B87)</f>
        <v>7500</v>
      </c>
      <c r="C88" s="11">
        <f>SUM(C81:C87)</f>
        <v>2972.5200000000004</v>
      </c>
      <c r="D88" s="11">
        <f>SUM(D81:D87)</f>
        <v>4069.87</v>
      </c>
      <c r="E88" s="11">
        <f>SUM(E81:E87)</f>
        <v>4472.26</v>
      </c>
      <c r="F88" s="11">
        <f>SUM(F81:F87)</f>
        <v>360.40000000000003</v>
      </c>
    </row>
    <row r="89" spans="1:6" ht="18.75" customHeight="1">
      <c r="A89" s="12" t="s">
        <v>82</v>
      </c>
      <c r="B89" s="11">
        <f>B79-B88</f>
        <v>-7500</v>
      </c>
      <c r="C89" s="11">
        <f>C79-C88</f>
        <v>1882.6799999999994</v>
      </c>
      <c r="D89" s="11">
        <f>D79-D88</f>
        <v>3029.33</v>
      </c>
      <c r="E89" s="11">
        <f>E79-E88</f>
        <v>3565.34</v>
      </c>
      <c r="F89" s="11">
        <f>F79-F88</f>
        <v>5363.6</v>
      </c>
    </row>
    <row r="92" ht="26.25">
      <c r="A92" s="6" t="s">
        <v>85</v>
      </c>
    </row>
    <row r="93" spans="1:6" ht="30">
      <c r="A93" s="8" t="s">
        <v>47</v>
      </c>
      <c r="B93" s="9">
        <v>0</v>
      </c>
      <c r="C93" s="9">
        <v>1</v>
      </c>
      <c r="D93" s="9">
        <v>2</v>
      </c>
      <c r="E93" s="9">
        <v>3</v>
      </c>
      <c r="F93" s="9">
        <v>4</v>
      </c>
    </row>
    <row r="94" spans="1:6" ht="18.75" customHeight="1">
      <c r="A94" s="12" t="s">
        <v>75</v>
      </c>
      <c r="B94" s="11"/>
      <c r="C94" s="11"/>
      <c r="D94" s="11"/>
      <c r="E94" s="11"/>
      <c r="F94" s="11"/>
    </row>
    <row r="95" spans="1:6" ht="18.75" customHeight="1">
      <c r="A95" s="7" t="s">
        <v>67</v>
      </c>
      <c r="B95" s="11"/>
      <c r="C95" s="11">
        <f>C75</f>
        <v>5712</v>
      </c>
      <c r="D95" s="11">
        <f>D75</f>
        <v>7344</v>
      </c>
      <c r="E95" s="11">
        <f>E75</f>
        <v>8160</v>
      </c>
      <c r="F95" s="11"/>
    </row>
    <row r="96" spans="1:6" ht="18.75" customHeight="1">
      <c r="A96" s="7" t="s">
        <v>68</v>
      </c>
      <c r="B96" s="11"/>
      <c r="C96" s="11">
        <f>C76</f>
        <v>-856.8</v>
      </c>
      <c r="D96" s="11">
        <f>D76</f>
        <v>-244.79999999999995</v>
      </c>
      <c r="E96" s="11">
        <f>E76</f>
        <v>-122.40000000000009</v>
      </c>
      <c r="F96" s="11">
        <f>F76</f>
        <v>1224</v>
      </c>
    </row>
    <row r="97" spans="1:6" ht="18.75" customHeight="1">
      <c r="A97" s="7" t="s">
        <v>69</v>
      </c>
      <c r="B97" s="11"/>
      <c r="C97" s="11"/>
      <c r="D97" s="11"/>
      <c r="E97" s="11"/>
      <c r="F97" s="11">
        <f>F77</f>
        <v>3500</v>
      </c>
    </row>
    <row r="98" spans="1:6" ht="18.75" customHeight="1">
      <c r="A98" s="7" t="s">
        <v>70</v>
      </c>
      <c r="B98" s="11"/>
      <c r="C98" s="11"/>
      <c r="D98" s="11"/>
      <c r="E98" s="11"/>
      <c r="F98" s="11">
        <f>F78</f>
        <v>1000</v>
      </c>
    </row>
    <row r="99" spans="1:6" ht="18.75" customHeight="1">
      <c r="A99" s="7" t="s">
        <v>71</v>
      </c>
      <c r="B99" s="11">
        <f>SUM(B95:B98)</f>
        <v>0</v>
      </c>
      <c r="C99" s="11">
        <f>SUM(C95:C98)</f>
        <v>4855.2</v>
      </c>
      <c r="D99" s="11">
        <f>SUM(D95:D98)</f>
        <v>7099.2</v>
      </c>
      <c r="E99" s="11">
        <f>SUM(E95:E98)</f>
        <v>8037.6</v>
      </c>
      <c r="F99" s="11">
        <f>SUM(F95:F98)</f>
        <v>5724</v>
      </c>
    </row>
    <row r="100" spans="1:6" ht="18.75" customHeight="1">
      <c r="A100" s="12" t="s">
        <v>74</v>
      </c>
      <c r="B100" s="11"/>
      <c r="C100" s="11"/>
      <c r="D100" s="11"/>
      <c r="E100" s="11"/>
      <c r="F100" s="11"/>
    </row>
    <row r="101" spans="1:6" ht="18.75" customHeight="1">
      <c r="A101" s="7" t="s">
        <v>72</v>
      </c>
      <c r="B101" s="11">
        <f>B81</f>
        <v>3500</v>
      </c>
      <c r="C101" s="11"/>
      <c r="D101" s="11"/>
      <c r="E101" s="11"/>
      <c r="F101" s="11"/>
    </row>
    <row r="102" spans="1:6" ht="18.75" customHeight="1">
      <c r="A102" s="7" t="s">
        <v>73</v>
      </c>
      <c r="B102" s="11">
        <f>B82</f>
        <v>4000</v>
      </c>
      <c r="C102" s="11"/>
      <c r="D102" s="11"/>
      <c r="E102" s="11"/>
      <c r="F102" s="11"/>
    </row>
    <row r="103" spans="1:6" ht="18.75" customHeight="1">
      <c r="A103" s="7" t="s">
        <v>76</v>
      </c>
      <c r="B103" s="11"/>
      <c r="C103" s="11">
        <f>C83</f>
        <v>1904</v>
      </c>
      <c r="D103" s="11">
        <f>D83</f>
        <v>2295</v>
      </c>
      <c r="E103" s="11">
        <f>E83</f>
        <v>2380</v>
      </c>
      <c r="F103" s="11"/>
    </row>
    <row r="104" spans="1:6" ht="18.75" customHeight="1">
      <c r="A104" s="7" t="s">
        <v>77</v>
      </c>
      <c r="B104" s="11"/>
      <c r="C104" s="11">
        <f aca="true" t="shared" si="0" ref="C104:F106">C84</f>
        <v>856.8</v>
      </c>
      <c r="D104" s="11">
        <f t="shared" si="0"/>
        <v>1101.6</v>
      </c>
      <c r="E104" s="11">
        <f t="shared" si="0"/>
        <v>1224</v>
      </c>
      <c r="F104" s="11"/>
    </row>
    <row r="105" spans="1:6" ht="18.75" customHeight="1">
      <c r="A105" s="7" t="s">
        <v>78</v>
      </c>
      <c r="B105" s="11"/>
      <c r="C105" s="11">
        <f t="shared" si="0"/>
        <v>-552.1600000000001</v>
      </c>
      <c r="D105" s="11">
        <f t="shared" si="0"/>
        <v>-127.15999999999997</v>
      </c>
      <c r="E105" s="11">
        <f t="shared" si="0"/>
        <v>-41.48000000000002</v>
      </c>
      <c r="F105" s="11">
        <f t="shared" si="0"/>
        <v>720.8000000000001</v>
      </c>
    </row>
    <row r="106" spans="1:6" ht="18.75" customHeight="1">
      <c r="A106" s="7" t="s">
        <v>79</v>
      </c>
      <c r="B106" s="11"/>
      <c r="C106" s="11">
        <f t="shared" si="0"/>
        <v>276.08000000000004</v>
      </c>
      <c r="D106" s="11">
        <f t="shared" si="0"/>
        <v>63.579999999999984</v>
      </c>
      <c r="E106" s="11">
        <f t="shared" si="0"/>
        <v>20.74000000000001</v>
      </c>
      <c r="F106" s="11">
        <f t="shared" si="0"/>
        <v>-360.40000000000003</v>
      </c>
    </row>
    <row r="107" spans="1:6" ht="18.75" customHeight="1">
      <c r="A107" s="7" t="s">
        <v>80</v>
      </c>
      <c r="B107" s="11"/>
      <c r="C107" s="11">
        <f>C58</f>
        <v>395.925</v>
      </c>
      <c r="D107" s="11">
        <f>D58</f>
        <v>675.6</v>
      </c>
      <c r="E107" s="11">
        <f>E58</f>
        <v>858.375</v>
      </c>
      <c r="F107" s="11"/>
    </row>
    <row r="108" spans="1:6" ht="18.75" customHeight="1">
      <c r="A108" s="7" t="s">
        <v>81</v>
      </c>
      <c r="B108" s="11">
        <f>SUM(B101:B107)</f>
        <v>7500</v>
      </c>
      <c r="C108" s="11">
        <f>SUM(C101:C107)</f>
        <v>2880.6450000000004</v>
      </c>
      <c r="D108" s="11">
        <f>SUM(D101:D107)</f>
        <v>4008.62</v>
      </c>
      <c r="E108" s="11">
        <f>SUM(E101:E107)</f>
        <v>4441.635</v>
      </c>
      <c r="F108" s="11">
        <f>SUM(F101:F107)</f>
        <v>360.40000000000003</v>
      </c>
    </row>
    <row r="109" spans="1:6" ht="18.75" customHeight="1">
      <c r="A109" s="12" t="s">
        <v>82</v>
      </c>
      <c r="B109" s="11">
        <f>B99-B108</f>
        <v>-7500</v>
      </c>
      <c r="C109" s="11">
        <f>C99-C108</f>
        <v>1974.5549999999994</v>
      </c>
      <c r="D109" s="11">
        <f>D99-D108</f>
        <v>3090.58</v>
      </c>
      <c r="E109" s="11">
        <f>E99-E108</f>
        <v>3595.965</v>
      </c>
      <c r="F109" s="11">
        <f>F99-F108</f>
        <v>5363.6</v>
      </c>
    </row>
    <row r="112" ht="26.25">
      <c r="A112" s="6" t="s">
        <v>86</v>
      </c>
    </row>
    <row r="113" spans="1:6" ht="30">
      <c r="A113" s="8" t="s">
        <v>47</v>
      </c>
      <c r="B113" s="9">
        <v>0</v>
      </c>
      <c r="C113" s="9">
        <v>1</v>
      </c>
      <c r="D113" s="9">
        <v>2</v>
      </c>
      <c r="E113" s="9">
        <v>3</v>
      </c>
      <c r="F113" s="9">
        <v>4</v>
      </c>
    </row>
    <row r="114" spans="1:6" ht="18.75" customHeight="1">
      <c r="A114" s="12" t="s">
        <v>75</v>
      </c>
      <c r="B114" s="11"/>
      <c r="C114" s="11"/>
      <c r="D114" s="11"/>
      <c r="E114" s="11"/>
      <c r="F114" s="11"/>
    </row>
    <row r="115" spans="1:6" ht="18.75" customHeight="1">
      <c r="A115" s="7" t="s">
        <v>67</v>
      </c>
      <c r="B115" s="11"/>
      <c r="C115" s="11">
        <f>C95</f>
        <v>5712</v>
      </c>
      <c r="D115" s="11">
        <f>D95</f>
        <v>7344</v>
      </c>
      <c r="E115" s="11">
        <f>E95</f>
        <v>8160</v>
      </c>
      <c r="F115" s="11"/>
    </row>
    <row r="116" spans="1:6" ht="18.75" customHeight="1">
      <c r="A116" s="7" t="s">
        <v>68</v>
      </c>
      <c r="B116" s="11"/>
      <c r="C116" s="11">
        <f>C96</f>
        <v>-856.8</v>
      </c>
      <c r="D116" s="11">
        <f>D96</f>
        <v>-244.79999999999995</v>
      </c>
      <c r="E116" s="11">
        <f>E96</f>
        <v>-122.40000000000009</v>
      </c>
      <c r="F116" s="11">
        <f>F96</f>
        <v>1224</v>
      </c>
    </row>
    <row r="117" spans="1:6" ht="18.75" customHeight="1">
      <c r="A117" s="7" t="s">
        <v>87</v>
      </c>
      <c r="B117" s="11">
        <f>B44</f>
        <v>2625</v>
      </c>
      <c r="C117" s="11"/>
      <c r="D117" s="11"/>
      <c r="E117" s="11"/>
      <c r="F117" s="11"/>
    </row>
    <row r="118" spans="1:6" ht="18.75" customHeight="1">
      <c r="A118" s="7" t="s">
        <v>69</v>
      </c>
      <c r="B118" s="11"/>
      <c r="C118" s="11"/>
      <c r="D118" s="11"/>
      <c r="E118" s="11"/>
      <c r="F118" s="11">
        <f>F97</f>
        <v>3500</v>
      </c>
    </row>
    <row r="119" spans="1:6" ht="18.75" customHeight="1">
      <c r="A119" s="7" t="s">
        <v>70</v>
      </c>
      <c r="B119" s="11"/>
      <c r="C119" s="11"/>
      <c r="D119" s="11"/>
      <c r="E119" s="11"/>
      <c r="F119" s="11">
        <f>F98</f>
        <v>1000</v>
      </c>
    </row>
    <row r="120" spans="1:6" ht="18.75" customHeight="1">
      <c r="A120" s="7" t="s">
        <v>71</v>
      </c>
      <c r="B120" s="11">
        <f>SUM(B115:B119)</f>
        <v>2625</v>
      </c>
      <c r="C120" s="11">
        <f>SUM(C115:C119)</f>
        <v>4855.2</v>
      </c>
      <c r="D120" s="11">
        <f>SUM(D115:D119)</f>
        <v>7099.2</v>
      </c>
      <c r="E120" s="11">
        <f>SUM(E115:E119)</f>
        <v>8037.6</v>
      </c>
      <c r="F120" s="11">
        <f>SUM(F115:F119)</f>
        <v>5724</v>
      </c>
    </row>
    <row r="121" spans="1:6" ht="18.75" customHeight="1">
      <c r="A121" s="12" t="s">
        <v>74</v>
      </c>
      <c r="B121" s="11"/>
      <c r="C121" s="11"/>
      <c r="D121" s="11"/>
      <c r="E121" s="11"/>
      <c r="F121" s="11"/>
    </row>
    <row r="122" spans="1:6" ht="18.75" customHeight="1">
      <c r="A122" s="7" t="s">
        <v>72</v>
      </c>
      <c r="B122" s="11">
        <f>B101</f>
        <v>3500</v>
      </c>
      <c r="C122" s="11"/>
      <c r="D122" s="11"/>
      <c r="E122" s="11"/>
      <c r="F122" s="11"/>
    </row>
    <row r="123" spans="1:6" ht="18.75" customHeight="1">
      <c r="A123" s="7" t="s">
        <v>73</v>
      </c>
      <c r="B123" s="11">
        <f>B102</f>
        <v>4000</v>
      </c>
      <c r="C123" s="11"/>
      <c r="D123" s="11"/>
      <c r="E123" s="11"/>
      <c r="F123" s="11"/>
    </row>
    <row r="124" spans="1:6" ht="18.75" customHeight="1">
      <c r="A124" s="7" t="s">
        <v>76</v>
      </c>
      <c r="B124" s="11"/>
      <c r="C124" s="11">
        <f>C103</f>
        <v>1904</v>
      </c>
      <c r="D124" s="11">
        <f>D103</f>
        <v>2295</v>
      </c>
      <c r="E124" s="11">
        <f>E103</f>
        <v>2380</v>
      </c>
      <c r="F124" s="11"/>
    </row>
    <row r="125" spans="1:6" ht="18.75" customHeight="1">
      <c r="A125" s="7" t="s">
        <v>77</v>
      </c>
      <c r="B125" s="11"/>
      <c r="C125" s="11">
        <f aca="true" t="shared" si="1" ref="C125:F127">C104</f>
        <v>856.8</v>
      </c>
      <c r="D125" s="11">
        <f t="shared" si="1"/>
        <v>1101.6</v>
      </c>
      <c r="E125" s="11">
        <f t="shared" si="1"/>
        <v>1224</v>
      </c>
      <c r="F125" s="11"/>
    </row>
    <row r="126" spans="1:6" ht="18.75" customHeight="1">
      <c r="A126" s="7" t="s">
        <v>78</v>
      </c>
      <c r="B126" s="11"/>
      <c r="C126" s="11">
        <f t="shared" si="1"/>
        <v>-552.1600000000001</v>
      </c>
      <c r="D126" s="11">
        <f t="shared" si="1"/>
        <v>-127.15999999999997</v>
      </c>
      <c r="E126" s="11">
        <f t="shared" si="1"/>
        <v>-41.48000000000002</v>
      </c>
      <c r="F126" s="11">
        <f t="shared" si="1"/>
        <v>720.8000000000001</v>
      </c>
    </row>
    <row r="127" spans="1:6" ht="18.75" customHeight="1">
      <c r="A127" s="7" t="s">
        <v>79</v>
      </c>
      <c r="B127" s="11"/>
      <c r="C127" s="11">
        <f t="shared" si="1"/>
        <v>276.08000000000004</v>
      </c>
      <c r="D127" s="11">
        <f t="shared" si="1"/>
        <v>63.579999999999984</v>
      </c>
      <c r="E127" s="11">
        <f t="shared" si="1"/>
        <v>20.74000000000001</v>
      </c>
      <c r="F127" s="11">
        <f t="shared" si="1"/>
        <v>-360.40000000000003</v>
      </c>
    </row>
    <row r="128" spans="1:6" ht="18.75" customHeight="1">
      <c r="A128" s="7" t="s">
        <v>88</v>
      </c>
      <c r="B128" s="11"/>
      <c r="C128" s="11">
        <f>C41</f>
        <v>1242.5</v>
      </c>
      <c r="D128" s="11">
        <f>D41</f>
        <v>1120</v>
      </c>
      <c r="E128" s="11">
        <f>E41</f>
        <v>997.5</v>
      </c>
      <c r="F128" s="11"/>
    </row>
    <row r="129" spans="1:6" ht="18.75" customHeight="1">
      <c r="A129" s="7" t="s">
        <v>80</v>
      </c>
      <c r="B129" s="11"/>
      <c r="C129" s="11">
        <f>C107</f>
        <v>395.925</v>
      </c>
      <c r="D129" s="11">
        <f>D107</f>
        <v>675.6</v>
      </c>
      <c r="E129" s="11">
        <f>E107</f>
        <v>858.375</v>
      </c>
      <c r="F129" s="11"/>
    </row>
    <row r="130" spans="1:6" ht="18.75" customHeight="1">
      <c r="A130" s="7" t="s">
        <v>81</v>
      </c>
      <c r="B130" s="11">
        <f>SUM(B122:B129)</f>
        <v>7500</v>
      </c>
      <c r="C130" s="11">
        <f>SUM(C122:C129)</f>
        <v>4123.145</v>
      </c>
      <c r="D130" s="11">
        <f>SUM(D122:D129)</f>
        <v>5128.620000000001</v>
      </c>
      <c r="E130" s="11">
        <f>SUM(E122:E129)</f>
        <v>5439.135</v>
      </c>
      <c r="F130" s="11">
        <f>SUM(F122:F129)</f>
        <v>360.40000000000003</v>
      </c>
    </row>
    <row r="131" spans="1:6" ht="18.75" customHeight="1">
      <c r="A131" s="12" t="s">
        <v>82</v>
      </c>
      <c r="B131" s="11">
        <f>B120-B130</f>
        <v>-4875</v>
      </c>
      <c r="C131" s="11">
        <f>C120-C130</f>
        <v>732.0549999999994</v>
      </c>
      <c r="D131" s="11">
        <f>D120-D130</f>
        <v>1970.579999999999</v>
      </c>
      <c r="E131" s="11">
        <f>E120-E130</f>
        <v>2598.465</v>
      </c>
      <c r="F131" s="11">
        <f>F120-F130</f>
        <v>5363.6</v>
      </c>
    </row>
    <row r="133" ht="15">
      <c r="A133" t="s">
        <v>90</v>
      </c>
    </row>
    <row r="134" ht="15">
      <c r="A134" t="s">
        <v>91</v>
      </c>
    </row>
    <row r="135" ht="15">
      <c r="A135" t="s">
        <v>92</v>
      </c>
    </row>
    <row r="136" ht="15">
      <c r="A136" t="s">
        <v>93</v>
      </c>
    </row>
    <row r="137" ht="15">
      <c r="A137" t="s">
        <v>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"/>
  <sheetViews>
    <sheetView zoomScale="390" zoomScaleNormal="390" zoomScalePageLayoutView="0" workbookViewId="0" topLeftCell="A1">
      <selection activeCell="B4" sqref="B4"/>
    </sheetView>
  </sheetViews>
  <sheetFormatPr defaultColWidth="9.140625" defaultRowHeight="15"/>
  <cols>
    <col min="2" max="2" width="6.28125" style="0" customWidth="1"/>
  </cols>
  <sheetData>
    <row r="1" spans="2:3" ht="15">
      <c r="B1">
        <v>3</v>
      </c>
      <c r="C1" t="s">
        <v>5</v>
      </c>
    </row>
    <row r="3" spans="2:3" ht="15">
      <c r="B3" s="10">
        <v>3</v>
      </c>
      <c r="C3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dcterms:created xsi:type="dcterms:W3CDTF">2013-08-08T06:41:47Z</dcterms:created>
  <dcterms:modified xsi:type="dcterms:W3CDTF">2013-08-09T05:57:07Z</dcterms:modified>
  <cp:category/>
  <cp:version/>
  <cp:contentType/>
  <cp:contentStatus/>
</cp:coreProperties>
</file>